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4" i="371" l="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13" i="431"/>
  <c r="P9" i="431"/>
  <c r="P17" i="431"/>
  <c r="Q13" i="431"/>
  <c r="C14" i="431"/>
  <c r="C18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D11" i="431"/>
  <c r="D19" i="431"/>
  <c r="E15" i="431"/>
  <c r="F11" i="431"/>
  <c r="F19" i="431"/>
  <c r="G15" i="431"/>
  <c r="H11" i="431"/>
  <c r="H19" i="431"/>
  <c r="I15" i="431"/>
  <c r="I19" i="431"/>
  <c r="J15" i="431"/>
  <c r="K11" i="431"/>
  <c r="K19" i="431"/>
  <c r="L15" i="431"/>
  <c r="M15" i="431"/>
  <c r="N11" i="431"/>
  <c r="N19" i="431"/>
  <c r="O15" i="431"/>
  <c r="P11" i="431"/>
  <c r="P19" i="431"/>
  <c r="Q15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O9" i="431"/>
  <c r="O17" i="431"/>
  <c r="P13" i="431"/>
  <c r="Q9" i="431"/>
  <c r="Q17" i="431"/>
  <c r="C10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C11" i="431"/>
  <c r="C19" i="431"/>
  <c r="D15" i="431"/>
  <c r="E11" i="431"/>
  <c r="E19" i="431"/>
  <c r="F15" i="431"/>
  <c r="G11" i="431"/>
  <c r="G19" i="431"/>
  <c r="H15" i="431"/>
  <c r="I11" i="431"/>
  <c r="J11" i="431"/>
  <c r="J19" i="431"/>
  <c r="K15" i="431"/>
  <c r="L11" i="431"/>
  <c r="L19" i="431"/>
  <c r="M11" i="431"/>
  <c r="M19" i="431"/>
  <c r="N15" i="431"/>
  <c r="O11" i="431"/>
  <c r="O19" i="431"/>
  <c r="P15" i="431"/>
  <c r="Q11" i="431"/>
  <c r="Q19" i="431"/>
  <c r="O8" i="431"/>
  <c r="I8" i="431"/>
  <c r="M8" i="431"/>
  <c r="Q8" i="431"/>
  <c r="D8" i="431"/>
  <c r="J8" i="431"/>
  <c r="E8" i="431"/>
  <c r="K8" i="431"/>
  <c r="L8" i="431"/>
  <c r="C8" i="431"/>
  <c r="G8" i="431"/>
  <c r="H8" i="431"/>
  <c r="P8" i="431"/>
  <c r="F8" i="431"/>
  <c r="N8" i="431"/>
  <c r="R19" i="431" l="1"/>
  <c r="S19" i="431"/>
  <c r="R11" i="431"/>
  <c r="S11" i="431"/>
  <c r="R18" i="431"/>
  <c r="S18" i="431"/>
  <c r="R10" i="431"/>
  <c r="S10" i="431"/>
  <c r="R17" i="431"/>
  <c r="S17" i="431"/>
  <c r="R9" i="431"/>
  <c r="S9" i="431"/>
  <c r="R20" i="431"/>
  <c r="S20" i="431"/>
  <c r="R16" i="431"/>
  <c r="S16" i="431"/>
  <c r="R12" i="431"/>
  <c r="S12" i="431"/>
  <c r="S15" i="431"/>
  <c r="R15" i="431"/>
  <c r="S14" i="431"/>
  <c r="R14" i="431"/>
  <c r="R13" i="431"/>
  <c r="S13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H3" i="390" l="1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<sst xmlns="http://schemas.openxmlformats.org/spreadsheetml/2006/main" count="34335" uniqueCount="4822">
  <si>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</si>
  <si>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</si>
  <si>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</si>
  <si>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</si>
  <si>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</si>
  <si>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</si>
  <si>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</si>
  <si>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</si>
  <si>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</si>
  <si>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</si>
  <si>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</si>
  <si>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</si>
  <si>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</si>
  <si>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</si>
  <si>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</si>
  <si>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</si>
  <si>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</si>
  <si>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</si>
  <si>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</si>
  <si>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</si>
  <si>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</si>
  <si>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</si>
  <si>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</si>
  <si>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</si>
  <si>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</si>
  <si>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</si>
  <si>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</si>
  <si>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</si>
  <si>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</si>
  <si>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</si>
  <si>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</si>
  <si>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</si>
  <si>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</si>
  <si>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</si>
  <si>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</si>
  <si>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</si>
  <si>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</si>
  <si>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</si>
  <si>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</si>
  <si>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</si>
  <si>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</si>
  <si>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</si>
  <si>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</si>
  <si>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</si>
  <si>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</si>
  <si>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</si>
  <si>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</si>
  <si>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</si>
  <si>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</si>
  <si>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</si>
  <si>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</si>
  <si>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</si>
  <si>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</si>
  <si>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</si>
  <si>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</si>
  <si>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</si>
  <si>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</si>
  <si>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</si>
  <si>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</si>
  <si>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</si>
  <si>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</si>
  <si>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</si>
  <si>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</si>
  <si>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</si>
  <si>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</si>
  <si>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</si>
  <si>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</si>
  <si>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</si>
  <si>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</si>
  <si>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</si>
  <si>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</si>
  <si>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</si>
  <si>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</si>
  <si>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</si>
  <si>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</si>
  <si>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</si>
  <si>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</si>
  <si>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</si>
  <si>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</si>
  <si>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</si>
  <si>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</si>
  <si>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</si>
  <si>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</si>
  <si>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</si>
  <si>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</si>
  <si>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</si>
  <si>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</si>
  <si>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</si>
  <si>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</si>
  <si>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</si>
  <si>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</si>
  <si>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</si>
  <si>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</si>
  <si>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</si>
  <si>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</si>
  <si>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</si>
  <si>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</si>
  <si>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</si>
  <si>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</si>
  <si>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</si>
  <si>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</si>
  <si>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</si>
  <si>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</si>
  <si>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</si>
  <si>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</si>
  <si>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</si>
  <si>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</si>
  <si>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</si>
  <si>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</si>
  <si>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</si>
  <si>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</si>
  <si>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</si>
  <si>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</si>
  <si>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</si>
  <si>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</si>
  <si>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</si>
  <si>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</si>
  <si>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</si>
  <si>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</si>
  <si>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</si>
  <si>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</si>
  <si>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</si>
  <si>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</si>
  <si>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</si>
  <si>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</si>
  <si>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</si>
  <si>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</si>
  <si>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</si>
  <si>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</si>
  <si>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</si>
  <si>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</si>
  <si>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</si>
  <si>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</si>
  <si>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</si>
  <si>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</si>
  <si>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</si>
  <si>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</si>
  <si>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</si>
  <si>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</si>
  <si>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</si>
  <si>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</si>
  <si>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</si>
  <si>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</si>
  <si>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</si>
  <si>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</si>
  <si>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</si>
  <si>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</si>
  <si>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</si>
  <si>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</si>
  <si>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</si>
  <si>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</si>
  <si>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</si>
  <si>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</si>
  <si>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</si>
  <si>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</si>
  <si>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</si>
  <si>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</si>
  <si>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</si>
  <si>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</si>
  <si>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</si>
  <si>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</si>
  <si>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</si>
  <si>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</si>
  <si>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</si>
  <si>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</si>
  <si>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</si>
  <si>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</si>
  <si>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</si>
  <si>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</si>
  <si>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</si>
  <si>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</si>
  <si>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</si>
  <si>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</si>
  <si>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</si>
  <si>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</si>
  <si>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</si>
  <si>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</si>
  <si>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</si>
  <si>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</si>
  <si>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</si>
  <si>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</si>
  <si>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</si>
  <si>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</si>
  <si>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</si>
  <si>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</si>
  <si>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</si>
  <si>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</si>
  <si>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</si>
  <si>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</si>
  <si>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</si>
  <si>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</si>
  <si>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</si>
  <si>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</si>
  <si>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</si>
  <si>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</si>
  <si>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</si>
  <si>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</si>
  <si>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</si>
  <si>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</si>
  <si>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</si>
  <si>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</si>
  <si>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</si>
  <si>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</si>
  <si>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</si>
  <si>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</si>
  <si>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</si>
  <si>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</si>
  <si>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</si>
  <si>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</si>
  <si>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</si>
  <si>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</si>
  <si>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</si>
  <si>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</si>
  <si>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</si>
  <si>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</si>
  <si>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</si>
  <si>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</si>
  <si>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</si>
  <si>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</si>
  <si>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</si>
  <si>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</si>
  <si>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</si>
  <si>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</si>
  <si>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</si>
  <si>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</si>
  <si>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</si>
  <si>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</si>
  <si>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</si>
  <si>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</si>
  <si>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</si>
  <si>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</si>
  <si>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</si>
  <si>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</si>
  <si>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</si>
  <si>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</si>
  <si>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</si>
  <si>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</si>
  <si>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</si>
  <si>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</si>
  <si>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</si>
  <si>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</si>
  <si>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</si>
  <si>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</si>
  <si>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</si>
  <si>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</si>
  <si>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</si>
  <si>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</si>
  <si>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</si>
  <si>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</si>
  <si>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</si>
  <si>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</si>
  <si>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</si>
  <si>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</si>
  <si>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</si>
  <si>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</si>
  <si>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</si>
  <si>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</si>
  <si>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</si>
  <si>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</si>
  <si>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</si>
  <si>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</si>
  <si>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</si>
  <si>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</si>
  <si>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</si>
  <si>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</si>
  <si>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</si>
  <si>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</si>
  <si>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</si>
  <si>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</si>
  <si>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</si>
  <si>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</si>
  <si>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</si>
  <si>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</si>
  <si>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</si>
  <si>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</si>
  <si>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</si>
  <si>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</si>
  <si>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</si>
  <si>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</si>
  <si>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</si>
  <si>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</si>
  <si>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</si>
  <si>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</si>
  <si>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</si>
  <si>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</si>
  <si>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</si>
  <si>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</si>
  <si>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</si>
  <si>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</si>
  <si>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</si>
  <si>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</si>
  <si>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</si>
  <si>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</si>
  <si>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</si>
  <si>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</si>
  <si>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</si>
  <si>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</si>
  <si>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</si>
  <si>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</si>
  <si>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</si>
  <si>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</si>
  <si>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</si>
  <si>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</si>
  <si>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</si>
  <si>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</si>
  <si>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</si>
  <si>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</si>
  <si>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</si>
  <si>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</si>
  <si>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</si>
  <si>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</si>
  <si>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</si>
  <si>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</si>
  <si>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</si>
  <si>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</si>
  <si>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</si>
  <si>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</si>
  <si>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</si>
  <si>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</si>
  <si>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</si>
  <si>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</si>
  <si>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</si>
  <si>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</si>
  <si>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</si>
  <si>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</si>
  <si>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</si>
  <si>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</si>
  <si>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</si>
  <si>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</si>
  <si>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</si>
  <si>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</si>
  <si>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</si>
  <si>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</si>
  <si>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</si>
  <si>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</si>
  <si>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</si>
  <si>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</si>
  <si>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</si>
  <si>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</si>
  <si>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</si>
  <si>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</si>
  <si>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</si>
  <si>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</si>
  <si>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</si>
  <si>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</si>
  <si>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</si>
  <si>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</si>
  <si>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</si>
  <si>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</si>
  <si>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</si>
  <si>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</si>
  <si>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</si>
  <si>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</si>
  <si>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</si>
  <si>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</si>
  <si>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</si>
  <si>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</si>
  <si>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</si>
  <si>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</si>
  <si>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</si>
  <si>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</si>
  <si>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</si>
  <si>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</si>
  <si>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</si>
  <si>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</si>
  <si>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</si>
  <si>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</si>
  <si>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</si>
  <si>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</si>
  <si>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</si>
  <si>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</si>
  <si>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</si>
  <si>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</si>
  <si>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</si>
  <si>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</si>
  <si>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</si>
  <si>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</si>
  <si>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</si>
  <si>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</si>
  <si>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</si>
  <si>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</si>
  <si>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</si>
  <si>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</si>
  <si>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</si>
  <si>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</si>
  <si>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</si>
  <si>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</si>
  <si>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</si>
  <si>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</si>
  <si>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</si>
  <si>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</si>
  <si>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</si>
  <si>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</si>
  <si>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</si>
  <si>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</si>
  <si>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</si>
  <si>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</si>
  <si>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</si>
  <si>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</si>
  <si>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</si>
  <si>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</si>
  <si>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</si>
  <si>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</si>
  <si>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</si>
  <si>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</si>
  <si>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</si>
  <si>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</si>
  <si>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</si>
  <si>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</si>
  <si>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</si>
  <si>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</si>
  <si>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</si>
  <si>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</si>
  <si>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</si>
  <si>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</si>
  <si>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</si>
  <si>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</si>
  <si>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</si>
  <si>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</si>
  <si>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</si>
  <si>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</si>
  <si>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</si>
  <si>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</si>
  <si>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</si>
  <si>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</si>
  <si>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</si>
  <si>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</si>
  <si>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</si>
  <si>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</si>
  <si>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</si>
  <si>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</si>
  <si>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</si>
  <si>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</si>
  <si>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</si>
  <si>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</si>
  <si>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</si>
  <si>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</si>
  <si>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</si>
  <si>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</si>
  <si>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</si>
  <si>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</si>
  <si>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</si>
  <si>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</si>
  <si>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</si>
  <si>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</si>
  <si>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</si>
  <si>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</si>
  <si>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</si>
  <si>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</si>
  <si>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</si>
  <si>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</si>
  <si>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</si>
  <si>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</si>
  <si>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</si>
  <si>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</si>
  <si>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</si>
  <si>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</si>
  <si>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</si>
  <si>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</si>
  <si>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</si>
  <si>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</si>
  <si>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</si>
  <si>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</si>
  <si>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</si>
  <si>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</si>
  <si>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</si>
  <si>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</si>
  <si>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</si>
  <si>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</si>
  <si>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</si>
  <si>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</si>
  <si>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</si>
  <si>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</si>
  <si>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</si>
  <si>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</si>
  <si>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</si>
  <si>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</si>
  <si>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</si>
  <si>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</si>
  <si>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</si>
  <si>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</si>
  <si>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</si>
  <si>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</si>
  <si>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</si>
  <si>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</si>
  <si>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</si>
  <si>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</si>
  <si>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</si>
  <si>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</si>
  <si>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</si>
  <si>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</si>
  <si>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</si>
  <si>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</si>
  <si>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</si>
  <si>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</si>
  <si>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</si>
  <si>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</si>
  <si>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</si>
  <si>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</si>
  <si>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</si>
  <si>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</si>
  <si>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</si>
  <si>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</si>
  <si>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</si>
  <si>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</si>
  <si>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</si>
  <si>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</si>
  <si>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</si>
  <si>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</si>
  <si>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</si>
  <si>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</si>
  <si>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</si>
  <si>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</si>
  <si>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</si>
  <si>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</si>
  <si>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</si>
  <si>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</si>
  <si>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</si>
  <si>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</si>
  <si>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</si>
  <si>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</si>
  <si>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</si>
  <si>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</si>
  <si>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</si>
  <si>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</si>
  <si>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</si>
  <si>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</si>
  <si>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</si>
  <si>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</si>
  <si>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</si>
  <si>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</si>
  <si>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</si>
  <si>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</si>
  <si>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</si>
  <si>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</si>
  <si>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</si>
  <si>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</si>
  <si>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</si>
  <si>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</si>
  <si>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</si>
  <si>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</si>
  <si>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</si>
  <si>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</si>
  <si>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</si>
  <si>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</si>
  <si>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</si>
  <si>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</si>
  <si>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</si>
  <si>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</si>
  <si>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</si>
  <si>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</si>
  <si>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</si>
  <si>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</si>
  <si>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</si>
  <si>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</si>
  <si>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</si>
  <si>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</si>
  <si>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</si>
  <si>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</si>
  <si>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</si>
  <si>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</si>
  <si>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</si>
  <si>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</si>
  <si>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</si>
  <si>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</si>
  <si>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</si>
  <si>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</si>
  <si>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</si>
  <si>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</si>
  <si>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</si>
  <si>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</si>
  <si>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</si>
  <si>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</si>
  <si>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</si>
  <si>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</si>
  <si>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</si>
  <si>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</si>
  <si>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</si>
  <si>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</si>
  <si>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</si>
  <si>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</si>
  <si>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</si>
  <si>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</si>
  <si>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</si>
  <si>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</si>
  <si>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</si>
  <si>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</si>
  <si>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</si>
  <si>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</si>
  <si>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</si>
  <si>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</si>
  <si>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</si>
  <si>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</si>
  <si>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</si>
  <si>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</si>
  <si>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</si>
  <si>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</si>
  <si>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</si>
  <si>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</si>
  <si>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</si>
  <si>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</si>
  <si>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</si>
  <si>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</si>
  <si>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</si>
  <si>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</si>
  <si>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</si>
  <si>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</si>
  <si>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</si>
  <si>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</si>
  <si>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</si>
  <si>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</si>
  <si>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</si>
  <si>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</si>
  <si>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</si>
  <si>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</si>
  <si>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</si>
  <si>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</si>
  <si>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</si>
  <si>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</si>
  <si>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</si>
  <si>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</si>
  <si>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</si>
  <si>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</si>
  <si>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</si>
  <si>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</si>
  <si>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</si>
  <si>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</si>
  <si>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</si>
  <si>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</si>
  <si>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</si>
  <si>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</si>
  <si>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</si>
  <si>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</si>
  <si>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</si>
  <si>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</si>
  <si>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</si>
  <si>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</si>
  <si>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</si>
  <si>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</si>
  <si>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</si>
  <si>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</si>
  <si>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</si>
  <si>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</si>
  <si>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</si>
  <si>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</si>
  <si>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</si>
  <si>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</si>
  <si>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</si>
  <si>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</si>
  <si>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</si>
  <si>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</si>
  <si>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</si>
  <si>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</si>
  <si>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</si>
  <si>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</si>
  <si>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</si>
  <si>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</si>
  <si>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</si>
  <si>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</si>
  <si>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</si>
  <si>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</si>
  <si>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</si>
  <si>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</si>
  <si>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</si>
  <si>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</si>
  <si>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</si>
  <si>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</si>
  <si>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IR SOL.PHENOLI  6%</t>
  </si>
  <si>
    <t>IR 2 ml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</si>
  <si>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</si>
  <si>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</si>
  <si>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</si>
  <si>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</si>
  <si>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</si>
  <si>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</si>
  <si>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</si>
  <si>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</si>
  <si>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NOVALGIN</t>
  </si>
  <si>
    <t>INJ 10X2ML/1000MG</t>
  </si>
  <si>
    <t>ACC INJEKT-výpadek</t>
  </si>
  <si>
    <t>INJ SOL 5X3ML/300MG</t>
  </si>
  <si>
    <t>ACIDUM ASCORBICUM</t>
  </si>
  <si>
    <t>INJ 5X5ML</t>
  </si>
  <si>
    <t>ADENOCOR</t>
  </si>
  <si>
    <t>INJ SOL 6X2ML/6MG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</si>
  <si>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</si>
  <si>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</si>
  <si>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</si>
  <si>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</si>
  <si>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</si>
  <si>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</si>
  <si>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</si>
  <si>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</si>
  <si>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</si>
  <si>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</si>
  <si>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</si>
  <si>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</si>
  <si>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</si>
  <si>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AMBROBENE 7.5MG/ML</t>
  </si>
  <si>
    <t>SOL 1X40ML</t>
  </si>
  <si>
    <t>APAURIN</t>
  </si>
  <si>
    <t>INJ 10X2ML/10MG</t>
  </si>
  <si>
    <t>APO-IBUPROFEN 400 MG</t>
  </si>
  <si>
    <t>POR TBL FLM 100X400MG</t>
  </si>
  <si>
    <t>AQUA PRO INJECTIONE ARDEAPHARMA</t>
  </si>
  <si>
    <t>INF 1X500ML</t>
  </si>
  <si>
    <t>AQUA PRO INJECTIONE BRAUN</t>
  </si>
  <si>
    <t>INJ SOL 10X1000ML-PE</t>
  </si>
  <si>
    <t>ARDEAELYTOSOL NA.HYDR.CARB.8.4%</t>
  </si>
  <si>
    <t>INF 1X200ML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</si>
  <si>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</si>
  <si>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</si>
  <si>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</si>
  <si>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</si>
  <si>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</si>
  <si>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</si>
  <si>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75MG TBL PRO 30</t>
  </si>
  <si>
    <t>ARIXTRA</t>
  </si>
  <si>
    <t>INJ SOL 10X0.5ML</t>
  </si>
  <si>
    <t>ATARAX</t>
  </si>
  <si>
    <t>TBL OBD 25X25MG</t>
  </si>
  <si>
    <t>ATROVENT 0.025%</t>
  </si>
  <si>
    <t>INH SOL 1X20ML</t>
  </si>
  <si>
    <t>AULIN</t>
  </si>
  <si>
    <t>POR GRA SOL30SÁČKŮ</t>
  </si>
  <si>
    <t>BERODUAL-výpadek do 3/2019</t>
  </si>
  <si>
    <t>INH LIQ 1X20ML</t>
  </si>
  <si>
    <t>BETADINE</t>
  </si>
  <si>
    <t>UNG 1X20GM</t>
  </si>
  <si>
    <t>BETADINE - zelená</t>
  </si>
  <si>
    <t>LIQ 1X30ML</t>
  </si>
  <si>
    <t>BETALOC</t>
  </si>
  <si>
    <t>1MG/ML INJ SOL 5X5ML</t>
  </si>
  <si>
    <t>Biopron Forte Box tbl.10x10</t>
  </si>
  <si>
    <t>Biopron9 tob.60+20</t>
  </si>
  <si>
    <t>BISEPTOL 480</t>
  </si>
  <si>
    <t>POR TBL NOB 28X480MG</t>
  </si>
  <si>
    <t>B-komplex Zentiva drg.100 Glass</t>
  </si>
  <si>
    <t>BROMHEXIN - EGIS</t>
  </si>
  <si>
    <t>SOL 1X60ML/120MG</t>
  </si>
  <si>
    <t>CALCIUM CHLORATUM BIOTIKA</t>
  </si>
  <si>
    <t>CALCIUM RESONIUM</t>
  </si>
  <si>
    <t>POR+RCT PLV SUS 300GM</t>
  </si>
  <si>
    <t>CARVESAN 6,25</t>
  </si>
  <si>
    <t>POR TBL NOB 30X6,25MG</t>
  </si>
  <si>
    <t>CATAPRES 0,15MG INJ-MIMOŘÁDNÝ DOVOZ!!</t>
  </si>
  <si>
    <t>INJ 5X1ML/0.15MG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</si>
  <si>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</si>
  <si>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</si>
  <si>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</si>
  <si>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</si>
  <si>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</si>
  <si>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</si>
  <si>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</si>
  <si>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</si>
  <si>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30X5MG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</si>
  <si>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</si>
  <si>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</si>
  <si>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</si>
  <si>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</si>
  <si>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</si>
  <si>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</si>
  <si>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CONTROLOC I.V.</t>
  </si>
  <si>
    <t>INJ PLV SOL 1X40MG</t>
  </si>
  <si>
    <t>CORDARONE</t>
  </si>
  <si>
    <t>INJ SOL 6X3ML/150MG</t>
  </si>
  <si>
    <t>DEGAN</t>
  </si>
  <si>
    <t>TBL 40X10MG</t>
  </si>
  <si>
    <t>DEGAN-výpadek do 16.týdne 2019</t>
  </si>
  <si>
    <t>INJ 50X2ML/10MG</t>
  </si>
  <si>
    <t>DEPAKINE</t>
  </si>
  <si>
    <t>INJ PSO LQF 4X4ML/400MG</t>
  </si>
  <si>
    <t>DEPAKINE CHRONO 500MG SECABLE</t>
  </si>
  <si>
    <t>TBL RET 100X500MG</t>
  </si>
  <si>
    <t>DEXDOR</t>
  </si>
  <si>
    <t>INF CNC SOL 25X2ML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</si>
  <si>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</si>
  <si>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</si>
  <si>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</si>
  <si>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</si>
  <si>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</si>
  <si>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</si>
  <si>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</si>
  <si>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</si>
  <si>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</si>
  <si>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</si>
  <si>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</si>
  <si>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</si>
  <si>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DITHIADEN</t>
  </si>
  <si>
    <t>TBL 20X2MG</t>
  </si>
  <si>
    <t>DOLMINA INJ.</t>
  </si>
  <si>
    <t>INJ 5X3ML/75MG</t>
  </si>
  <si>
    <t>DORSIFLEX</t>
  </si>
  <si>
    <t>TBL 30X200MG</t>
  </si>
  <si>
    <t>DUPHALAC</t>
  </si>
  <si>
    <t>667MG/ML POR SOL 1X200ML IV</t>
  </si>
  <si>
    <t>DZ BRAUNOL 500 ML</t>
  </si>
  <si>
    <t>DZ OCTENIDOL 250ml</t>
  </si>
  <si>
    <t>DZ OCTENISEPT 250 ml</t>
  </si>
  <si>
    <t>sprej</t>
  </si>
  <si>
    <t>EBRANTIL 60 RETARD</t>
  </si>
  <si>
    <t>POR CPS PRO 50X60MG</t>
  </si>
  <si>
    <t>ELICEA 10 MG</t>
  </si>
  <si>
    <t>TBL FLM 56</t>
  </si>
  <si>
    <t>ELOCOM</t>
  </si>
  <si>
    <t>DRM UNG 1X30GM 0,1%</t>
  </si>
  <si>
    <t>EMPRESSIN 40IU/2ML</t>
  </si>
  <si>
    <t xml:space="preserve"> INJ SOL 10X2ML</t>
  </si>
  <si>
    <t>ENDIARON</t>
  </si>
  <si>
    <t>250MG TBL FLM 20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</si>
  <si>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</si>
  <si>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</si>
  <si>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</si>
  <si>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</si>
  <si>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</si>
  <si>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</si>
  <si>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</si>
  <si>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</si>
  <si>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FLORSALMIN</t>
  </si>
  <si>
    <t>CNC GGR 1X50ML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</si>
  <si>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</si>
  <si>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</si>
  <si>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</si>
  <si>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</si>
  <si>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</si>
  <si>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</si>
  <si>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</si>
  <si>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</si>
  <si>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</si>
  <si>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</si>
  <si>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30X250ML</t>
  </si>
  <si>
    <t>INF SOL 10X1000ML</t>
  </si>
  <si>
    <t>INF SOL 20X500ML</t>
  </si>
  <si>
    <t>GELASPAN 4% EBI20x500 ml</t>
  </si>
  <si>
    <t>INF SOL20X500ML VAK</t>
  </si>
  <si>
    <t>GENTADEX 5 MG/ML + 1 MG/ML</t>
  </si>
  <si>
    <t>OPH GTT SOL 1X5ML</t>
  </si>
  <si>
    <t>GLUKÓZA 10 BRAUN</t>
  </si>
  <si>
    <t>INF SOL 10X500ML-PE</t>
  </si>
  <si>
    <t>GLUKÓZA 5% VIAFLO</t>
  </si>
  <si>
    <t>HELICID 20 ZENTIVA</t>
  </si>
  <si>
    <t>POR CPS ETD 90X20MG</t>
  </si>
  <si>
    <t>HEPARIN LECIVA</t>
  </si>
  <si>
    <t>INJ 1X10ML/50KU</t>
  </si>
  <si>
    <t>HIRUDOID FORTE</t>
  </si>
  <si>
    <t>DRM CRM 1X40GM</t>
  </si>
  <si>
    <t>DRM GEL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</si>
  <si>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</si>
  <si>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</si>
  <si>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</si>
  <si>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</si>
  <si>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</si>
  <si>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</si>
  <si>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IBALGIN</t>
  </si>
  <si>
    <t>50MG/G GEL 100G</t>
  </si>
  <si>
    <t>IMACORT</t>
  </si>
  <si>
    <t>10MG/G+2,5MG/G+5MG/G CRM 20G</t>
  </si>
  <si>
    <t>IMAZOL KRÉMPASTA</t>
  </si>
  <si>
    <t>10MG/G DRM PST 1X30G</t>
  </si>
  <si>
    <t>INFECTOSCAB 5% KRÉM DRM</t>
  </si>
  <si>
    <t>1X30G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</si>
  <si>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</si>
  <si>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</si>
  <si>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</si>
  <si>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</si>
  <si>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</si>
  <si>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</si>
  <si>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</si>
  <si>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</si>
  <si>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</si>
  <si>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TSC 4%/Na citr.4%/ 1500 ml</t>
  </si>
  <si>
    <t>IR dialysační rozt.</t>
  </si>
  <si>
    <t xml:space="preserve">IR NaCl 0,9% Frekaflex 1000ml </t>
  </si>
  <si>
    <t>Roztok pro hemodialýzu</t>
  </si>
  <si>
    <t>IR Sol.calcii chlorati 200 ml</t>
  </si>
  <si>
    <t>IR 200ml</t>
  </si>
  <si>
    <t>KALIUMCHLORID 7.45% BRAUN</t>
  </si>
  <si>
    <t>INF CNC SOL 20X20ML</t>
  </si>
  <si>
    <t>INF CNC SOL 20X100ML</t>
  </si>
  <si>
    <t>KANAVIT</t>
  </si>
  <si>
    <t>INJ 5X1ML/10MG</t>
  </si>
  <si>
    <t>KINEDRYL</t>
  </si>
  <si>
    <t>TBL 10</t>
  </si>
  <si>
    <t>KL ETHER LÉKOPISNÝ 1000 ml Fagron, Kulich</t>
  </si>
  <si>
    <t>UN 1155</t>
  </si>
  <si>
    <t>KL POLYSAN, OL.HELIANTHI AA AD 1000G</t>
  </si>
  <si>
    <t>KL SOL.ISOPROPANOLI CUM BENZINO, 200ML</t>
  </si>
  <si>
    <t>KL TBL MAGN.LACT 0,5G+B6 0,02G, 100TBL</t>
  </si>
  <si>
    <t>KL UNG.LENIENS, 500G</t>
  </si>
  <si>
    <t>LETROX 100</t>
  </si>
  <si>
    <t>POR TBL NOB 100X100RG II</t>
  </si>
  <si>
    <t>LEVOBUPIVACAINE KABI 5 MG/ML</t>
  </si>
  <si>
    <t>INJ+INF SOL 5X10ML</t>
  </si>
  <si>
    <t>LITHIUM CHLORID 0.15 MMOL/ML LCO</t>
  </si>
  <si>
    <t>INJ SOL 1x10ML</t>
  </si>
  <si>
    <t>LOCOID 0,1%</t>
  </si>
  <si>
    <t>CRM 1X30GM 0.1%</t>
  </si>
  <si>
    <t>MAGNESII LACTICI 0,5 TBL. MEDICAMENTA</t>
  </si>
  <si>
    <t>TBL NOB 50X0,5GM</t>
  </si>
  <si>
    <t>MAGNESIUM 250 MG PHARMAVIT</t>
  </si>
  <si>
    <t>POR TBL EFF 20</t>
  </si>
  <si>
    <t>INJ 5X10ML 20%</t>
  </si>
  <si>
    <t>MAGNOSOLV</t>
  </si>
  <si>
    <t>GRA 30X6.1GM(SACKY)</t>
  </si>
  <si>
    <t>MAXITROL</t>
  </si>
  <si>
    <t>OPH GTT SUS 1X5ML</t>
  </si>
  <si>
    <t>GEL 1X20GM</t>
  </si>
  <si>
    <t>MIDAZOLAM ACCORD 5 MG/ML</t>
  </si>
  <si>
    <t>INJ+INF SOL 10X10ML</t>
  </si>
  <si>
    <t>MODURETIC</t>
  </si>
  <si>
    <t>POR TBL NOB 30</t>
  </si>
  <si>
    <t>NATRIUM CHLORATUM BIOTIKA ISOT.</t>
  </si>
  <si>
    <t>INJ 10X10ML</t>
  </si>
  <si>
    <t>NEODOLPASSE</t>
  </si>
  <si>
    <t>INF 10X250ML</t>
  </si>
  <si>
    <t>0,3MG/ML+0,12MG/ML INF SOL 10X250ML</t>
  </si>
  <si>
    <t>NEUROL 0.5</t>
  </si>
  <si>
    <t>POR TBL NOB30X0.5MG</t>
  </si>
  <si>
    <t>NEURONTIN 100MG</t>
  </si>
  <si>
    <t>CPS 100X100MG</t>
  </si>
  <si>
    <t>NEURONTIN 300MG</t>
  </si>
  <si>
    <t>CPS 50X300MG</t>
  </si>
  <si>
    <t>NITRO POHL INFUS.</t>
  </si>
  <si>
    <t>INF 10X10ML/10MG</t>
  </si>
  <si>
    <t>NORADRENALIN LECIVA</t>
  </si>
  <si>
    <t>NORADRENALIN LÉČIVA</t>
  </si>
  <si>
    <t>IVN INF CNC SOL 5X5ML</t>
  </si>
  <si>
    <t>500MG TBL FLM 20</t>
  </si>
  <si>
    <t>NUTRICOMP HEPA</t>
  </si>
  <si>
    <t>POR SOL 1X500ML</t>
  </si>
  <si>
    <t>OLANZAPIN MYLAN 10 MG</t>
  </si>
  <si>
    <t>POR TBL FLM 28X10MG</t>
  </si>
  <si>
    <t>OPHTHALMO-SEPTONEX</t>
  </si>
  <si>
    <t>UNG OPH 1X5GM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</si>
  <si>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</si>
  <si>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</si>
  <si>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</si>
  <si>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</si>
  <si>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</si>
  <si>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</si>
  <si>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</si>
  <si>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</si>
  <si>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</si>
  <si>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PLAQUENIL</t>
  </si>
  <si>
    <t>TBL OBD 60X200MG</t>
  </si>
  <si>
    <t>PLASMALYTE ROZTOK</t>
  </si>
  <si>
    <t>PRESTARIUM NEO COMBI 10 MG/2,5 MG</t>
  </si>
  <si>
    <t>POR TBL FLM 30</t>
  </si>
  <si>
    <t>PROPOFOL 1% MCT/LCT FRESENIUS</t>
  </si>
  <si>
    <t>INJ EML 10X100ML</t>
  </si>
  <si>
    <t>PYRIDOXIN LECIVA</t>
  </si>
  <si>
    <t>INJ 5X1ML 50MG</t>
  </si>
  <si>
    <t>REMESTYP 1.0</t>
  </si>
  <si>
    <t>INJ 5X10ML/1MG</t>
  </si>
  <si>
    <t>RENNIE</t>
  </si>
  <si>
    <t>CTB 48</t>
  </si>
  <si>
    <t>RINGERFUNDIN B.BRAUN</t>
  </si>
  <si>
    <t>INF SOL10X1000ML PE</t>
  </si>
  <si>
    <t>ROCURONIUM B. BRAUN 10 MG/ML</t>
  </si>
  <si>
    <t xml:space="preserve">INJ+INF SOL 10X5ML </t>
  </si>
  <si>
    <t>SINORA</t>
  </si>
  <si>
    <t>1MG/ML INF CNC SOL 10X1ML</t>
  </si>
  <si>
    <t>SMECTA</t>
  </si>
  <si>
    <t>PLV POR 1X30SACKU</t>
  </si>
  <si>
    <t>SOLIAN 200 MG</t>
  </si>
  <si>
    <t>SOLU-MEDROL</t>
  </si>
  <si>
    <t>INJ SIC 1X40MG+1ML</t>
  </si>
  <si>
    <t>SOLUVIT N PRO INFUS.</t>
  </si>
  <si>
    <t>INJ SIC 10</t>
  </si>
  <si>
    <t>SOTAHEXAL 80</t>
  </si>
  <si>
    <t>POR TBL NOB 100X80MG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</si>
  <si>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</si>
  <si>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</si>
  <si>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</si>
  <si>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</si>
  <si>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</si>
  <si>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</si>
  <si>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</si>
  <si>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</si>
  <si>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</si>
  <si>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</si>
  <si>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TANTUM VERDE</t>
  </si>
  <si>
    <t>1,5MG/ML GGR 240 ML</t>
  </si>
  <si>
    <t>THEOPLUS</t>
  </si>
  <si>
    <t>TBL RET 30X100MG</t>
  </si>
  <si>
    <t>Thiamin Generica tbl.60</t>
  </si>
  <si>
    <t>THIAMIN LECIVA</t>
  </si>
  <si>
    <t>INJ 10X2ML/100MG</t>
  </si>
  <si>
    <t>TIAPRIDAL</t>
  </si>
  <si>
    <t>INJ SOL 12X2ML/100MG</t>
  </si>
  <si>
    <t>TISERCIN</t>
  </si>
  <si>
    <t>INJ 10X1ML/25MG</t>
  </si>
  <si>
    <t>TORECAN</t>
  </si>
  <si>
    <t>SUP 6X6.5MG</t>
  </si>
  <si>
    <t>TRANSMETIL 500 MG TABLETY</t>
  </si>
  <si>
    <t>POR TBL ENT 10X500MG</t>
  </si>
  <si>
    <t>TULIP 20 MG POTAHOVANÉ TABLETY</t>
  </si>
  <si>
    <t>VEROSPIRON</t>
  </si>
  <si>
    <t>TBL 20X25MG</t>
  </si>
  <si>
    <t>VIDISIC</t>
  </si>
  <si>
    <t>GEL OPH 3X10GM</t>
  </si>
  <si>
    <t>VIGANTOL</t>
  </si>
  <si>
    <t>POR GTT SOL 1x10ML</t>
  </si>
  <si>
    <t>VITAMIN E 400</t>
  </si>
  <si>
    <t>POR CPSMOL 30X400MG</t>
  </si>
  <si>
    <t>ZINERYT</t>
  </si>
  <si>
    <t>LOT 1X30ML</t>
  </si>
  <si>
    <t>ZODAC</t>
  </si>
  <si>
    <t>TBL OBD 30X10MG</t>
  </si>
  <si>
    <t>ZOLOFT 100MG</t>
  </si>
  <si>
    <t>TBL OBD 28X100MG</t>
  </si>
  <si>
    <t>ZOLPIDEM MYLAN</t>
  </si>
  <si>
    <t>POR TBL FLM 50X10MG</t>
  </si>
  <si>
    <t>ZYLLT 75 MG</t>
  </si>
  <si>
    <t>POR TBL FLM 56X75MG</t>
  </si>
  <si>
    <t>léky - parenterální výživa (LEK)</t>
  </si>
  <si>
    <t>AMINOPLASMAL HEPA-10%</t>
  </si>
  <si>
    <t>INF 10X500ML</t>
  </si>
  <si>
    <t>NEPHROTECT</t>
  </si>
  <si>
    <t>INF SOL 10X500ML</t>
  </si>
  <si>
    <t>NUTRIFLEX BASAL</t>
  </si>
  <si>
    <t>INF SOL 5X2000ML</t>
  </si>
  <si>
    <t>léky - enterální výživa (LEK)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</si>
  <si>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</si>
  <si>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</si>
  <si>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</si>
  <si>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</si>
  <si>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</si>
  <si>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</si>
  <si>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</si>
  <si>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Intensive 15x500 ml</t>
  </si>
  <si>
    <t>FRESUBIN PROTEIN ENERGY VANILKA</t>
  </si>
  <si>
    <t>POR SOL 4X200ML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</si>
  <si>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</si>
  <si>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</si>
  <si>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</si>
  <si>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</si>
  <si>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</si>
  <si>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</si>
  <si>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</si>
  <si>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</si>
  <si>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</si>
  <si>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</si>
  <si>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</si>
  <si>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</si>
  <si>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</si>
  <si>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</si>
  <si>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</si>
  <si>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</si>
  <si>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</si>
  <si>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Diason 1000ml</t>
  </si>
  <si>
    <t>NUTRISON MULTI FIBRE</t>
  </si>
  <si>
    <t>POR SOL 1X1000ML-VA</t>
  </si>
  <si>
    <t>PULMOCARE 500 ML PŘÍCHUŤ VANILKA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</si>
  <si>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</si>
  <si>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</si>
  <si>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</si>
  <si>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</si>
  <si>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</si>
  <si>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</si>
  <si>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</si>
  <si>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</si>
  <si>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</si>
  <si>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CSL BEHRING</t>
  </si>
  <si>
    <t>OCPLEX</t>
  </si>
  <si>
    <t>1000IU INF PSO LQF 1+1X40ML</t>
  </si>
  <si>
    <t>500IU INF PSO LQF 1+1X20ML</t>
  </si>
  <si>
    <t>PRIVIGEN</t>
  </si>
  <si>
    <t>100MG/ML INF SOL 1X100ML</t>
  </si>
  <si>
    <t>100MG/ML INF SOL 1X200ML</t>
  </si>
  <si>
    <t>léky - hemofilici ZUL (TO)</t>
  </si>
  <si>
    <t>ALBUREX 20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</si>
  <si>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</si>
  <si>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</si>
  <si>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</si>
  <si>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</si>
  <si>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</si>
  <si>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</si>
  <si>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</si>
  <si>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</si>
  <si>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</si>
  <si>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</si>
  <si>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</si>
  <si>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</si>
  <si>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</si>
  <si>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</si>
  <si>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</si>
  <si>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</si>
  <si>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</si>
  <si>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</si>
  <si>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</si>
  <si>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</si>
  <si>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</si>
  <si>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</si>
  <si>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</si>
  <si>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</si>
  <si>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</si>
  <si>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</si>
  <si>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</si>
  <si>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</si>
  <si>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CIPROFLOXACIN KABI 400 MG/200 ML INFUZNÍ ROZTOK</t>
  </si>
  <si>
    <t>INF SOL 10X400MG/200ML</t>
  </si>
  <si>
    <t>COLOMYCIN INJEKCE 1 000 000 MJ</t>
  </si>
  <si>
    <t>1000000IU INJ PLV SOL/SOL NEB 10X1MIU</t>
  </si>
  <si>
    <t>DEOXYMYKOIN</t>
  </si>
  <si>
    <t>TBL 10X100MG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</si>
  <si>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</si>
  <si>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</si>
  <si>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</si>
  <si>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</si>
  <si>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</si>
  <si>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</si>
  <si>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</si>
  <si>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</si>
  <si>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</si>
  <si>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</si>
  <si>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</si>
  <si>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</si>
  <si>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</si>
  <si>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</si>
  <si>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</si>
  <si>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</si>
  <si>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</si>
  <si>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OPHTHALMO-FRAMYKOIN-výpadek do 3/2019</t>
  </si>
  <si>
    <t>PIPERACILLIN/TAZOBACTAM KABI 4 G/0,5 G</t>
  </si>
  <si>
    <t>INF PLV SOL 10X4.5GM</t>
  </si>
  <si>
    <t>SEFOTAK 1 G</t>
  </si>
  <si>
    <t>INJ PLV SOL 1X1GM</t>
  </si>
  <si>
    <t>SUMAMED 500 MG INFUZE</t>
  </si>
  <si>
    <t>INF PLV SOL 5X500MG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</si>
  <si>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</si>
  <si>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</si>
  <si>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</si>
  <si>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</si>
  <si>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</si>
  <si>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</si>
  <si>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</si>
  <si>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ZERBAXA</t>
  </si>
  <si>
    <t>1G/0,5G INF PLV CSL 10</t>
  </si>
  <si>
    <t>ZYVOXID</t>
  </si>
  <si>
    <t>INF SOL 10X300ML</t>
  </si>
  <si>
    <t>léky - antimykotika (LEK)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</si>
  <si>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</si>
  <si>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</si>
  <si>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</si>
  <si>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</si>
  <si>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</si>
  <si>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</si>
  <si>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</si>
  <si>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ACECOR 400MG</t>
  </si>
  <si>
    <t>TBL OBD 30X400MG</t>
  </si>
  <si>
    <t>ACIDUM FOLICUM LECIVA</t>
  </si>
  <si>
    <t>DRG 30X10MG</t>
  </si>
  <si>
    <t>ALMIRAL GEL</t>
  </si>
  <si>
    <t>GEL 1X250GM</t>
  </si>
  <si>
    <t>AMBROBENE</t>
  </si>
  <si>
    <t>INJ 5X2ML/15MG</t>
  </si>
  <si>
    <t>SOL 1X100ML</t>
  </si>
  <si>
    <t>ANOPYRIN 100MG</t>
  </si>
  <si>
    <t>TBL 20X100MG</t>
  </si>
  <si>
    <t>POR TBL FLM 30X400MG</t>
  </si>
  <si>
    <t>PAR LQF 20X100ML-PE</t>
  </si>
  <si>
    <t>ASPIRIN 500 MG OBALENÉ TABLETY</t>
  </si>
  <si>
    <t>TBL OBD 80X500MG</t>
  </si>
  <si>
    <t>ATROPIN BIOTIKA 0.5MG</t>
  </si>
  <si>
    <t>ATROPIN BIOTIKA 1MG</t>
  </si>
  <si>
    <t>INJ 10X1ML/1MG</t>
  </si>
  <si>
    <t>BACLOFEN</t>
  </si>
  <si>
    <t>TBL 50X10MG</t>
  </si>
  <si>
    <t>BELODERM</t>
  </si>
  <si>
    <t>DRM CRM1X30GM 0.05%</t>
  </si>
  <si>
    <t>LIQ 1X120ML</t>
  </si>
  <si>
    <t>BETALOC ZOK</t>
  </si>
  <si>
    <t>25MG TBL PRO 100</t>
  </si>
  <si>
    <t>B-komplex forte tbl. Generica 100 tbl.</t>
  </si>
  <si>
    <t>BRICANYL</t>
  </si>
  <si>
    <t>INJ 10X1ML 0.5MG</t>
  </si>
  <si>
    <t>BURONIL 25 MG</t>
  </si>
  <si>
    <t>POR TBL OBD 50X25MG</t>
  </si>
  <si>
    <t>CALCIUM GLUCONICUM 10% B.BRAUN</t>
  </si>
  <si>
    <t>INJ SOL 20X10ML</t>
  </si>
  <si>
    <t>CARDILAN</t>
  </si>
  <si>
    <t>CASTISPIR 10 MG</t>
  </si>
  <si>
    <t>CELASKON</t>
  </si>
  <si>
    <t>100MG TBL NOB 40</t>
  </si>
  <si>
    <t>CELASKON 500MG ČERVENÝ POMERANČ</t>
  </si>
  <si>
    <t>POR TBLEFF20X500MG</t>
  </si>
  <si>
    <t>COAXIL</t>
  </si>
  <si>
    <t>TBL OBD 90X12.5MG</t>
  </si>
  <si>
    <t>CONTROLOC 40 MG</t>
  </si>
  <si>
    <t>POR TBL ENT 28X40MG</t>
  </si>
  <si>
    <t>POR TBL NOB60X200MG</t>
  </si>
  <si>
    <t>DAXAS 500 MCG</t>
  </si>
  <si>
    <t>POR TBL FLM 30X500RG</t>
  </si>
  <si>
    <t>DEPAKINE CHRONO 500MG(PULENE)</t>
  </si>
  <si>
    <t>TBL RET 30X500MG</t>
  </si>
  <si>
    <t>DEXAMETHASONE KRKA</t>
  </si>
  <si>
    <t>4MG TBL NOB 20</t>
  </si>
  <si>
    <t>5MG TBL NOB 20(2X10)</t>
  </si>
  <si>
    <t>DICLOFENAC AL RETARD</t>
  </si>
  <si>
    <t>TBL OBD 50X100MG</t>
  </si>
  <si>
    <t>DIGOXIN 0.125 LECIVA</t>
  </si>
  <si>
    <t>TBL 30X0.125MG</t>
  </si>
  <si>
    <t>DIPIDOLOR</t>
  </si>
  <si>
    <t>INJ 5X2ML 7.5MG/ML</t>
  </si>
  <si>
    <t>INJ 10X2ML</t>
  </si>
  <si>
    <t>Dobutamin Admeda 250 inf.sol50ml</t>
  </si>
  <si>
    <t>EBRANTIL I.V.50</t>
  </si>
  <si>
    <t>INJ SOL 5X10ML/50MG</t>
  </si>
  <si>
    <t>ECOLAV Výplach očí 100ml</t>
  </si>
  <si>
    <t>100 ml</t>
  </si>
  <si>
    <t>ENAP 10MG</t>
  </si>
  <si>
    <t>TBL 30X10MG</t>
  </si>
  <si>
    <t>ENAP I.V.</t>
  </si>
  <si>
    <t>INJ 5X1ML/1.25MG</t>
  </si>
  <si>
    <t>ENELBIN RETARD</t>
  </si>
  <si>
    <t>POR PLV SOL 20X225MG</t>
  </si>
  <si>
    <t>CPS 20X300MG</t>
  </si>
  <si>
    <t>EREVIT 30</t>
  </si>
  <si>
    <t>INJ SOL 5X1ML/30MG</t>
  </si>
  <si>
    <t>EXACYL</t>
  </si>
  <si>
    <t>INJ 5X5ML/500MG</t>
  </si>
  <si>
    <t>FENTALIS 25 MCG/H TRANSDERMÁLNÍ NÁPLAST</t>
  </si>
  <si>
    <t>DRM EMP TDR 5X5.78MG</t>
  </si>
  <si>
    <t>FORLAX</t>
  </si>
  <si>
    <t>10G POR PLV SOL SCC 20</t>
  </si>
  <si>
    <t>FURORESE 250</t>
  </si>
  <si>
    <t>TBL 50X250MG</t>
  </si>
  <si>
    <t>TBL 50X40MG</t>
  </si>
  <si>
    <t>GERATAM 1200</t>
  </si>
  <si>
    <t>TBL OBD 100X1200MG</t>
  </si>
  <si>
    <t>GERATAM 3 G</t>
  </si>
  <si>
    <t>INJ SOL 4X15ML/3GM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</si>
  <si>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</si>
  <si>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</si>
  <si>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</si>
  <si>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</si>
  <si>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</si>
  <si>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</si>
  <si>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GUTRON 5MG</t>
  </si>
  <si>
    <t>TBL 50X5MG</t>
  </si>
  <si>
    <t>HALOPERIDOL</t>
  </si>
  <si>
    <t>TBL 50X1.5MG</t>
  </si>
  <si>
    <t>INJ 5X1ML/5MG</t>
  </si>
  <si>
    <t>GTT 1X10ML/20MG</t>
  </si>
  <si>
    <t>POR CPS ETD 28X20MG</t>
  </si>
  <si>
    <t>HUMULIN R 100 M.J./ML</t>
  </si>
  <si>
    <t>INJ 1X10ML/1KU</t>
  </si>
  <si>
    <t>HYDROCHLOROTHIAZID LECIVA</t>
  </si>
  <si>
    <t>Hypromeloza -P 10ml</t>
  </si>
  <si>
    <t>CHLORID SODNÝ 10% BRAUN</t>
  </si>
  <si>
    <t>INF CNC SOL 20X10ML</t>
  </si>
  <si>
    <t>CHLORPROTHIXEN LECIVA (BLISTR)</t>
  </si>
  <si>
    <t>TBL OBD 30X15MG</t>
  </si>
  <si>
    <t>IBUPROFEN B. BRAUN 400MG</t>
  </si>
  <si>
    <t xml:space="preserve"> INF SOL 10X100ML</t>
  </si>
  <si>
    <t>IBUPROFEN B. BRAUN 600MG</t>
  </si>
  <si>
    <t>IMODIUM</t>
  </si>
  <si>
    <t>POR CPS DUR 8X2MG</t>
  </si>
  <si>
    <t>INDOMETACIN 100 BERLIN-CHEMIE</t>
  </si>
  <si>
    <t>SUP 10X100MG</t>
  </si>
  <si>
    <t>ISOKET LOSUNG 0.1% PRO INFUS.</t>
  </si>
  <si>
    <t>INJ PRO INF 10X10ML</t>
  </si>
  <si>
    <t>ISOPRENALIN inj.-MIMOŘÁDNÝ DOVOZ!!</t>
  </si>
  <si>
    <t>5x1 ml</t>
  </si>
  <si>
    <t>KALIUM CHLORATUM BIOMEDICA</t>
  </si>
  <si>
    <t>POR TBLFLM100X500MG</t>
  </si>
  <si>
    <t>20MG/ML POR GTT EML 1X5ML</t>
  </si>
  <si>
    <t>KINITO 50 MG, POTAHOVANÉ TABLETY</t>
  </si>
  <si>
    <t>POR TBL FLM 40X50MG</t>
  </si>
  <si>
    <t>KL ONDREJOVA MAST, 50G</t>
  </si>
  <si>
    <t>KL SOL.ACIDI BORICI 3% 500G</t>
  </si>
  <si>
    <t>FAGRON, KULICH</t>
  </si>
  <si>
    <t>KL SOL.ACIDI BORICI 3%,100G</t>
  </si>
  <si>
    <t>KL SUPP.BISACODYLI 0,01G  20KS</t>
  </si>
  <si>
    <t>KL VASELINUM ALBUM, 20G</t>
  </si>
  <si>
    <t>LANTUS 100 JEDNOTEK/ML SOLOSTAR</t>
  </si>
  <si>
    <t xml:space="preserve">SDR INJ SOL 5X3ML </t>
  </si>
  <si>
    <t>LETROX 150</t>
  </si>
  <si>
    <t>POR TBL NOB 100X150RG</t>
  </si>
  <si>
    <t>LEXAURIN 1,5</t>
  </si>
  <si>
    <t>POR TBL NOB 30X1.5MG</t>
  </si>
  <si>
    <t>LEXAURIN 3</t>
  </si>
  <si>
    <t>3MG TBL NOB 30</t>
  </si>
  <si>
    <t>OPH UNG 3,5G</t>
  </si>
  <si>
    <t>INJ+INF SOL 10X3MLX5MG/ML</t>
  </si>
  <si>
    <t>MIRTAZAPIN MYLAN 30 MG</t>
  </si>
  <si>
    <t>POR TBL DIS 30X30MG</t>
  </si>
  <si>
    <t>MORPHIN BIOTIKA 1%</t>
  </si>
  <si>
    <t>INJ 10X1ML/10MG</t>
  </si>
  <si>
    <t>MOXOSTAD 0.4 MG</t>
  </si>
  <si>
    <t>POR TBL FLM30X0.4MG</t>
  </si>
  <si>
    <t>MUCOSOLVAN LONG EFFECT</t>
  </si>
  <si>
    <t>75MG CPS PRO 20</t>
  </si>
  <si>
    <t>NATRIUM CHLORATUM BIOTIKA 10%</t>
  </si>
  <si>
    <t>NEUROL 0.25</t>
  </si>
  <si>
    <t>NOVORAPID 100 U/ML</t>
  </si>
  <si>
    <t>INJ SOL 1X10ML</t>
  </si>
  <si>
    <t>OPHTHALMO-AZULEN</t>
  </si>
  <si>
    <t>OXANTIL</t>
  </si>
  <si>
    <t>INJ 5X2ML</t>
  </si>
  <si>
    <t>OXYPHYLLIN</t>
  </si>
  <si>
    <t>TBL 50X100MG</t>
  </si>
  <si>
    <t>PARALEN 500 SUP</t>
  </si>
  <si>
    <t>500MG SUP 5</t>
  </si>
  <si>
    <t>PERLINGANIT ROZTOK</t>
  </si>
  <si>
    <t>INF SOL10X10ML AMP</t>
  </si>
  <si>
    <t>INJ EML 10X50ML</t>
  </si>
  <si>
    <t>INJ EML 5X20ML</t>
  </si>
  <si>
    <t>PROSTAMOL UNO</t>
  </si>
  <si>
    <t>POR CPS MOL 90X320MG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</si>
  <si>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</si>
  <si>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</si>
  <si>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</si>
  <si>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</si>
  <si>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</si>
  <si>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 30X15MG</t>
  </si>
  <si>
    <t>RINGERŮV ROZTOK VIAFLO</t>
  </si>
  <si>
    <t>RIVOTRIL</t>
  </si>
  <si>
    <t>INJ 5X1ML/1MG+SOLV.</t>
  </si>
  <si>
    <t>RIVOTRIL 0.5 MG</t>
  </si>
  <si>
    <t>TBL 50X0.5MG</t>
  </si>
  <si>
    <t>RYTMONORM 150 MG</t>
  </si>
  <si>
    <t>TBL FLM 100X150MG</t>
  </si>
  <si>
    <t>SAB SIMPLEX</t>
  </si>
  <si>
    <t>POR SUS 1X30ML</t>
  </si>
  <si>
    <t>SEROPRAM</t>
  </si>
  <si>
    <t>INF 5X0.5ML/20MG</t>
  </si>
  <si>
    <t>SPECIES UROLOGICAE PLANTA LEROS</t>
  </si>
  <si>
    <t>SPC 20X1.5GM(SÁČKY)</t>
  </si>
  <si>
    <t>SPERSALLERG</t>
  </si>
  <si>
    <t>OPH GTT SOL 1X10ML</t>
  </si>
  <si>
    <t>SUPP.GLYCERINI SANOVA Glycerín.čípky Extra 3g 10ks</t>
  </si>
  <si>
    <t>TBL 20X15MG(BLISTR)</t>
  </si>
  <si>
    <t>Thiamin Generica tbl.30</t>
  </si>
  <si>
    <t>TBL 20X50MG(BLISTR)</t>
  </si>
  <si>
    <t>POR TBLNOB 50X100MG</t>
  </si>
  <si>
    <t>TBL OBD 50X25MG</t>
  </si>
  <si>
    <t>DRG 50X6.5MG</t>
  </si>
  <si>
    <t>INJ 5X1ML/6.5MG</t>
  </si>
  <si>
    <t>TRALGIT GTT.</t>
  </si>
  <si>
    <t>POR GTT SOL 1X10ML</t>
  </si>
  <si>
    <t>TRAMAL KAPKY 100 MG/1 ML</t>
  </si>
  <si>
    <t>TRAMAL RETARD TABLETY 200 MG</t>
  </si>
  <si>
    <t>200MG TBL PRO 30 III</t>
  </si>
  <si>
    <t>TRENTAL 400</t>
  </si>
  <si>
    <t>POR TBL RET 100X400MG</t>
  </si>
  <si>
    <t>TRITACE 2,5 MG</t>
  </si>
  <si>
    <t>POR TBL NOB 20X2.5MG</t>
  </si>
  <si>
    <t>VENTER</t>
  </si>
  <si>
    <t>TBL 50X1GM</t>
  </si>
  <si>
    <t>VENTOLIN ROZTOK K INHALACI</t>
  </si>
  <si>
    <t>INH SOL1X20ML/120MG</t>
  </si>
  <si>
    <t>VITALIPID N ADULT</t>
  </si>
  <si>
    <t>INF CNC SOL 10X10ML</t>
  </si>
  <si>
    <t>VITAMIN A BIOFARM 20MG/ML</t>
  </si>
  <si>
    <t>VITAMIN B12 LECIVA 1000RG</t>
  </si>
  <si>
    <t>INJ 5X1ML/1000RG</t>
  </si>
  <si>
    <t>VOLUVEN 10% 500 ML</t>
  </si>
  <si>
    <t>INF. 10X500 ML</t>
  </si>
  <si>
    <t>ZALDIAR</t>
  </si>
  <si>
    <t>37,5MG/325MG TBL FLM 30X1</t>
  </si>
  <si>
    <t>POR TBL FLM 20</t>
  </si>
  <si>
    <t>ZOLOFT 50MG</t>
  </si>
  <si>
    <t>TBL OBD 28X50MG</t>
  </si>
  <si>
    <t>AMINOMIX 2 NOVUM</t>
  </si>
  <si>
    <t>INF SOL4X2000ML</t>
  </si>
  <si>
    <t>NUTRIFLEX PERI</t>
  </si>
  <si>
    <t>NUTRIFLEX PLUS</t>
  </si>
  <si>
    <t>SMOFLIPID</t>
  </si>
  <si>
    <t>INF EML 10X250ML</t>
  </si>
  <si>
    <t>DIASIP S PŘÍCHUTÍ CAPPUCCINO</t>
  </si>
  <si>
    <t>ENSURE PLUS ADVANCE RTH VANILKOVÁ PŘÍCHUŤ</t>
  </si>
  <si>
    <t>FRESUBIN 2 KCAL DRINK CAPPUCCINO</t>
  </si>
  <si>
    <t>FRESUBIN 2 KCAL DRINK KARAMEL</t>
  </si>
  <si>
    <t>FRESUBIN 2 KCAL DRINK LESNÍ PLODY</t>
  </si>
  <si>
    <t>FRESUBIN 2 KCAL DRINK VANILKA</t>
  </si>
  <si>
    <t>Fresubin hepa 15x500ml</t>
  </si>
  <si>
    <t>JEVITY PLUS HP</t>
  </si>
  <si>
    <t>NEPRO HP 500ml vanilková</t>
  </si>
  <si>
    <t>Nutricomp glutamine plus HDPE 500 ml plast</t>
  </si>
  <si>
    <t>1x500 ml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</si>
  <si>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</si>
  <si>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</si>
  <si>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</si>
  <si>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</si>
  <si>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NUTRISON ADVANCED CUBISON</t>
  </si>
  <si>
    <t>Nutrison Advanced DIASON LOW ENERGY</t>
  </si>
  <si>
    <t>por.sol.1000ml</t>
  </si>
  <si>
    <t>PROTIFAR</t>
  </si>
  <si>
    <t>POR PLV SOL 1X225GM</t>
  </si>
  <si>
    <t>CIFLOXINAL</t>
  </si>
  <si>
    <t>500MG TBL FLM 10</t>
  </si>
  <si>
    <t>DIFLUCAN 100 MG</t>
  </si>
  <si>
    <t>POR CPS DUR 28X100MG</t>
  </si>
  <si>
    <t>ALMIRAL</t>
  </si>
  <si>
    <t>INJ 10X3ML/75MG</t>
  </si>
  <si>
    <t>ANALGIN</t>
  </si>
  <si>
    <t>INJ SOL 5X5ML</t>
  </si>
  <si>
    <t>ARDEAOSMOSOL MA 15</t>
  </si>
  <si>
    <t>150G/L INF SOL 10X200ML</t>
  </si>
  <si>
    <t>BENELYTE</t>
  </si>
  <si>
    <t>INF SOL 20X250ML</t>
  </si>
  <si>
    <t>Bridion 100mg/ml inj.10x2ml/200mg</t>
  </si>
  <si>
    <t>DZ OCTENISEPT drm. sol. 250 ml</t>
  </si>
  <si>
    <t>DRM SOL 1X250ML</t>
  </si>
  <si>
    <t>HYPNOMIDATE - výpadek do pol.3/19</t>
  </si>
  <si>
    <t>INJ 5X10ML/20MG</t>
  </si>
  <si>
    <t>IR SOL.MORPH.CHLOR.0.1%</t>
  </si>
  <si>
    <t>IR 1 ml</t>
  </si>
  <si>
    <t>ISOLYTE  FFX - VAK</t>
  </si>
  <si>
    <t>INF SOL 10X1000ML Freeflex</t>
  </si>
  <si>
    <t>ISOLYTE BP - PLAST. LÁHEV</t>
  </si>
  <si>
    <t xml:space="preserve">INF SOL 10X1000ML KP </t>
  </si>
  <si>
    <t>LIDOCAIN</t>
  </si>
  <si>
    <t>INJ 10X2ML 2%</t>
  </si>
  <si>
    <t>MARCAINE SPINAL</t>
  </si>
  <si>
    <t>5MG/ML INJ SOL 5X4ML</t>
  </si>
  <si>
    <t>MARCAINE SPINAL O.5% HEAVY</t>
  </si>
  <si>
    <t>INJ SOL 5X4ML/20MG</t>
  </si>
  <si>
    <t>MIDAZOLAM ACCORD 5 MG/ML - výpadek</t>
  </si>
  <si>
    <t>INJ+INF SOL 10X1MLX5MG/ML</t>
  </si>
  <si>
    <t>MIVACRON 2MG/ML</t>
  </si>
  <si>
    <t xml:space="preserve"> INJ SOL 5X10ML</t>
  </si>
  <si>
    <t>NALBUPHIN ORPHA</t>
  </si>
  <si>
    <t>INJ SOL 10X2ML</t>
  </si>
  <si>
    <t>NASIVIN 0,05%</t>
  </si>
  <si>
    <t>NAS GTT SOL 10ML</t>
  </si>
  <si>
    <t>NIMBEX</t>
  </si>
  <si>
    <t>INJ SOL 5X10ML/20MG</t>
  </si>
  <si>
    <t>ONDANSETRON ACCORD</t>
  </si>
  <si>
    <t>2MG/ML INJ+INF SOL 5X4ML</t>
  </si>
  <si>
    <t>ONDANSETRON B. BRAUN 2 MG/ML</t>
  </si>
  <si>
    <t>INJ SOL 20X4ML/8MG LDPE</t>
  </si>
  <si>
    <t>PARACETAMOL KABI 10 MG/ML</t>
  </si>
  <si>
    <t>INF SOL 10X50ML/500MG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</si>
  <si>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</si>
  <si>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</si>
  <si>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</si>
  <si>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</si>
  <si>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</si>
  <si>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</si>
  <si>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</si>
  <si>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REMIFENTANIL B. BRAUN 1 MG - výpadek do 3/19</t>
  </si>
  <si>
    <t>INJ+INF PLV CSL 5X1MG</t>
  </si>
  <si>
    <t>SANORIN EMULSIO</t>
  </si>
  <si>
    <t>GTT NAS 10ML 0.1%</t>
  </si>
  <si>
    <t>SEVOFLURANE BAXTER 100 %</t>
  </si>
  <si>
    <t>INH LIQ VAP 1X250ML</t>
  </si>
  <si>
    <t xml:space="preserve">SUFENTANIL TORREX 5 MCG/ML </t>
  </si>
  <si>
    <t>INJ SOL 5X2ML/10RG</t>
  </si>
  <si>
    <t>SUPRANE</t>
  </si>
  <si>
    <t>INH LIQ VAP 1X240ML</t>
  </si>
  <si>
    <t>TRACRIUM 50</t>
  </si>
  <si>
    <t>10MG/ML INJ SOL 5X5ML</t>
  </si>
  <si>
    <t>TRALGIT 50 INJ</t>
  </si>
  <si>
    <t>INJ SOL 5X1ML/50MG</t>
  </si>
  <si>
    <t>VENTOLIN INHALER N</t>
  </si>
  <si>
    <t>INHSUSPSS200X100RG</t>
  </si>
  <si>
    <t>VOLULYTE 6%</t>
  </si>
  <si>
    <t>LIDOCAIN EGIS 10 %</t>
  </si>
  <si>
    <t>DRM SPR SOL 1X38GM</t>
  </si>
  <si>
    <t>NALOXONE POLFA-výpadek do 4/2019</t>
  </si>
  <si>
    <t>INJ 10X1ML/0.4MG</t>
  </si>
  <si>
    <t>INJ SOL 5X2.5ML/5MG</t>
  </si>
  <si>
    <t>VOLUVEN  6%</t>
  </si>
  <si>
    <t>INF SOL 20X500MLVAK+P</t>
  </si>
  <si>
    <t>INTRALIPID 20 %</t>
  </si>
  <si>
    <t>INF 10X100ML-VAK</t>
  </si>
  <si>
    <t>NASIVIN 0,01%</t>
  </si>
  <si>
    <t>NAS GTT SOL 1X5ML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</si>
  <si>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</si>
  <si>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</si>
  <si>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</si>
  <si>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</si>
  <si>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</si>
  <si>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</si>
  <si>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</si>
  <si>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</si>
  <si>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</si>
  <si>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</si>
  <si>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</si>
  <si>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A02BC02 - PANTOPRAZOL</t>
  </si>
  <si>
    <t>A04AA01 - ONDANSETRON</t>
  </si>
  <si>
    <t>B01AB06 - NADROPARIN</t>
  </si>
  <si>
    <t>B01AC04 - KLOPIDOGREL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</si>
  <si>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</si>
  <si>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</si>
  <si>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</si>
  <si>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</si>
  <si>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</si>
  <si>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</si>
  <si>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C07AG02 - KARVEDILOL</t>
  </si>
  <si>
    <t>C09AA05 - RAMIPRIL</t>
  </si>
  <si>
    <t>C10AA05 - ATORVASTATIN</t>
  </si>
  <si>
    <t>H02AB04 - METHYLPREDNISOLON</t>
  </si>
  <si>
    <t>H02AB09 - HYDROKORTISON</t>
  </si>
  <si>
    <t>J01AA12 - TIGECYKLIN</t>
  </si>
  <si>
    <t>J01DD01 - CEFOTAXIM</t>
  </si>
  <si>
    <t>J01DH02 - MEROPENEM</t>
  </si>
  <si>
    <t>J01FA10 - AZITHROMYCIN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</si>
  <si>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</si>
  <si>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</si>
  <si>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</si>
  <si>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</si>
  <si>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</si>
  <si>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</si>
  <si>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</si>
  <si>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M01AC06 - MELOXIKAM</t>
  </si>
  <si>
    <t>M03AC09 - ROKURONIUM-BROMID</t>
  </si>
  <si>
    <t>M03AC11 - CISATRAKURIUM</t>
  </si>
  <si>
    <t>N01AB08 - SEVOFLURAN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</si>
  <si>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</si>
  <si>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</si>
  <si>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</si>
  <si>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</si>
  <si>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</si>
  <si>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</si>
  <si>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</si>
  <si>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</si>
  <si>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</si>
  <si>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</si>
  <si>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</si>
  <si>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</si>
  <si>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</si>
  <si>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</si>
  <si>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</si>
  <si>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R03AC02 - SALBUTAMOL</t>
  </si>
  <si>
    <t>R03DC03 - MONTELUKAST</t>
  </si>
  <si>
    <t>R05CB06 - AMBROXOL</t>
  </si>
  <si>
    <t>R06AE07 - CETIRIZIN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</si>
  <si>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</si>
  <si>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</si>
  <si>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</si>
  <si>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</si>
  <si>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</si>
  <si>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</si>
  <si>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</si>
  <si>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H02AB04</t>
  </si>
  <si>
    <t>90044</t>
  </si>
  <si>
    <t>40MG/ML INJ SUS 1X1ML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</si>
  <si>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</si>
  <si>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</si>
  <si>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</si>
  <si>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</si>
  <si>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</si>
  <si>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</si>
  <si>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</si>
  <si>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</si>
  <si>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</si>
  <si>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</si>
  <si>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</si>
  <si>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</si>
  <si>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</si>
  <si>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</si>
  <si>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</si>
  <si>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</si>
  <si>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</si>
  <si>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C01BD01</t>
  </si>
  <si>
    <t>107938</t>
  </si>
  <si>
    <t>150MG/3ML INJ SOL 6X3ML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</si>
  <si>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</si>
  <si>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</si>
  <si>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</si>
  <si>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</si>
  <si>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</si>
  <si>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</si>
  <si>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</si>
  <si>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</si>
  <si>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</si>
  <si>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</si>
  <si>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83974</t>
  </si>
  <si>
    <t>C07AG02</t>
  </si>
  <si>
    <t>102596</t>
  </si>
  <si>
    <t>CARVESAN</t>
  </si>
  <si>
    <t>6,25MG TBL NOB 30</t>
  </si>
  <si>
    <t>C10AA05</t>
  </si>
  <si>
    <t>50316</t>
  </si>
  <si>
    <t>TULIP</t>
  </si>
  <si>
    <t>20MG TBL FLM 30X1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</si>
  <si>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</si>
  <si>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</si>
  <si>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</si>
  <si>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</si>
  <si>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</si>
  <si>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</si>
  <si>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</si>
  <si>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</si>
  <si>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</si>
  <si>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</si>
  <si>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</si>
  <si>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</si>
  <si>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</si>
  <si>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</si>
  <si>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</si>
  <si>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</si>
  <si>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</si>
  <si>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</si>
  <si>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</si>
  <si>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</si>
  <si>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</si>
  <si>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</si>
  <si>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</si>
  <si>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</si>
  <si>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</si>
  <si>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</si>
  <si>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</si>
  <si>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</si>
  <si>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</si>
  <si>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</si>
  <si>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</si>
  <si>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</si>
  <si>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</si>
  <si>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</si>
  <si>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</si>
  <si>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155862</t>
  </si>
  <si>
    <t>SUMAMED</t>
  </si>
  <si>
    <t>500MG INF PLV SOL 5</t>
  </si>
  <si>
    <t>53913</t>
  </si>
  <si>
    <t>AZITROMYCIN SANDOZ</t>
  </si>
  <si>
    <t>250MG TBL FLM 6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</si>
  <si>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</si>
  <si>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</si>
  <si>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</si>
  <si>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</si>
  <si>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</si>
  <si>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</si>
  <si>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</si>
  <si>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</si>
  <si>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</si>
  <si>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</si>
  <si>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</si>
  <si>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</si>
  <si>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</si>
  <si>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</si>
  <si>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</si>
  <si>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</si>
  <si>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</si>
  <si>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</si>
  <si>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</si>
  <si>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</si>
  <si>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</si>
  <si>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</si>
  <si>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</si>
  <si>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</si>
  <si>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</si>
  <si>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</si>
  <si>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</si>
  <si>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207309</t>
  </si>
  <si>
    <t>200MG INF PLV SOL 1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</si>
  <si>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</si>
  <si>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</si>
  <si>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</si>
  <si>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</si>
  <si>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</si>
  <si>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</si>
  <si>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</si>
  <si>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</si>
  <si>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</si>
  <si>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</si>
  <si>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</si>
  <si>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</si>
  <si>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</si>
  <si>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</si>
  <si>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</si>
  <si>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</si>
  <si>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</si>
  <si>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</si>
  <si>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</si>
  <si>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</si>
  <si>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</si>
  <si>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</si>
  <si>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</si>
  <si>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</si>
  <si>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</si>
  <si>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44997</t>
  </si>
  <si>
    <t>DEPAKINE CHRONO 500 MG SÉCABLE</t>
  </si>
  <si>
    <t>500MG TBL RET 100</t>
  </si>
  <si>
    <t>N05AH03</t>
  </si>
  <si>
    <t>500764</t>
  </si>
  <si>
    <t>OLANZAPIN MYLAN</t>
  </si>
  <si>
    <t>10MG TBL FLM 28</t>
  </si>
  <si>
    <t>N05AL05</t>
  </si>
  <si>
    <t>58172</t>
  </si>
  <si>
    <t>SOLIAN</t>
  </si>
  <si>
    <t>200MG TBL NOB 30</t>
  </si>
  <si>
    <t>N05BA12</t>
  </si>
  <si>
    <t>6618</t>
  </si>
  <si>
    <t>NEUROL</t>
  </si>
  <si>
    <t>0,5MG TBL NOB 30</t>
  </si>
  <si>
    <t>184095</t>
  </si>
  <si>
    <t>5MG/ML INJ/INF SOL 10X10ML</t>
  </si>
  <si>
    <t>N05CF02</t>
  </si>
  <si>
    <t>146899</t>
  </si>
  <si>
    <t>10MG TBL FLM 50</t>
  </si>
  <si>
    <t>N06AB06</t>
  </si>
  <si>
    <t>53951</t>
  </si>
  <si>
    <t>ZOLOFT</t>
  </si>
  <si>
    <t>100MG TBL FLM 28</t>
  </si>
  <si>
    <t>N06AB10</t>
  </si>
  <si>
    <t>134505</t>
  </si>
  <si>
    <t>ELICEA</t>
  </si>
  <si>
    <t>10MG TBL FLM 56</t>
  </si>
  <si>
    <t>R06AE07</t>
  </si>
  <si>
    <t>66030</t>
  </si>
  <si>
    <t>V06XX</t>
  </si>
  <si>
    <t>33339</t>
  </si>
  <si>
    <t>33340</t>
  </si>
  <si>
    <t>33530</t>
  </si>
  <si>
    <t>33739</t>
  </si>
  <si>
    <t>33847</t>
  </si>
  <si>
    <t>33848</t>
  </si>
  <si>
    <t>33851</t>
  </si>
  <si>
    <t>33855</t>
  </si>
  <si>
    <t>NUTRIDRINK BALÍČEK 5 + 1</t>
  </si>
  <si>
    <t>33870</t>
  </si>
  <si>
    <t>33871</t>
  </si>
  <si>
    <t>33898</t>
  </si>
  <si>
    <t>214525</t>
  </si>
  <si>
    <t>CONTROLOC</t>
  </si>
  <si>
    <t>40MG TBL ENT 28 I</t>
  </si>
  <si>
    <t>A03FA07</t>
  </si>
  <si>
    <t>166759</t>
  </si>
  <si>
    <t>KINITO</t>
  </si>
  <si>
    <t>50MG TBL FLM 40(4X10)</t>
  </si>
  <si>
    <t>A10AB05</t>
  </si>
  <si>
    <t>26786</t>
  </si>
  <si>
    <t>NOVORAPID</t>
  </si>
  <si>
    <t>100U/ML INJ SOL 1X10ML</t>
  </si>
  <si>
    <t>C01BC03</t>
  </si>
  <si>
    <t>215906</t>
  </si>
  <si>
    <t>RYTMONORM</t>
  </si>
  <si>
    <t>150MG TBL FLM 100</t>
  </si>
  <si>
    <t>13768</t>
  </si>
  <si>
    <t>200MG TBL NOB 60</t>
  </si>
  <si>
    <t>C02AC05</t>
  </si>
  <si>
    <t>16932</t>
  </si>
  <si>
    <t>MOXOSTAD</t>
  </si>
  <si>
    <t>0,4MG TBL FLM 30</t>
  </si>
  <si>
    <t>56804</t>
  </si>
  <si>
    <t>40MG TBL NOB 50</t>
  </si>
  <si>
    <t>56811</t>
  </si>
  <si>
    <t>250MG TBL NOB 50</t>
  </si>
  <si>
    <t>C09AA05</t>
  </si>
  <si>
    <t>56976</t>
  </si>
  <si>
    <t>TRITACE</t>
  </si>
  <si>
    <t>2,5MG TBL NOB 20</t>
  </si>
  <si>
    <t>172044</t>
  </si>
  <si>
    <t>150MCG TBL NOB 100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</si>
  <si>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</si>
  <si>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</si>
  <si>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</si>
  <si>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</si>
  <si>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</si>
  <si>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</si>
  <si>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</si>
  <si>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18167</t>
  </si>
  <si>
    <t>10MG/ML INJ/INF EML 5X20ML</t>
  </si>
  <si>
    <t>18172</t>
  </si>
  <si>
    <t>10MG/ML INJ/INF EML 10X50ML</t>
  </si>
  <si>
    <t>N02AB03</t>
  </si>
  <si>
    <t>122593</t>
  </si>
  <si>
    <t>FENTALIS</t>
  </si>
  <si>
    <t>25MCG/H TDR EMP 5</t>
  </si>
  <si>
    <t>92587</t>
  </si>
  <si>
    <t>500MG TBL RET 30</t>
  </si>
  <si>
    <t>N05AH04</t>
  </si>
  <si>
    <t>142865</t>
  </si>
  <si>
    <t>QUETIAPINE POLPHARMA</t>
  </si>
  <si>
    <t>25MG TBL FLM 3X10</t>
  </si>
  <si>
    <t>142866</t>
  </si>
  <si>
    <t>100MG TBL FLM 6X10</t>
  </si>
  <si>
    <t>91788</t>
  </si>
  <si>
    <t>0,25MG TBL NOB 30</t>
  </si>
  <si>
    <t>127738</t>
  </si>
  <si>
    <t>5MG/ML INJ/INF SOL 10X3ML</t>
  </si>
  <si>
    <t>53950</t>
  </si>
  <si>
    <t>50MG TBL FLM 28</t>
  </si>
  <si>
    <t>N06AX11</t>
  </si>
  <si>
    <t>146071</t>
  </si>
  <si>
    <t>MIRTAZAPIN MYLAN</t>
  </si>
  <si>
    <t>30MG POR TBL DIS 30</t>
  </si>
  <si>
    <t>R03AC02</t>
  </si>
  <si>
    <t>58380</t>
  </si>
  <si>
    <t>VENTOLIN</t>
  </si>
  <si>
    <t>5MG/ML INH SOL 1X20ML</t>
  </si>
  <si>
    <t>R03DC03</t>
  </si>
  <si>
    <t>140097</t>
  </si>
  <si>
    <t>CASTISPIR</t>
  </si>
  <si>
    <t>R05CB06</t>
  </si>
  <si>
    <t>223148</t>
  </si>
  <si>
    <t>33220</t>
  </si>
  <si>
    <t>POR SOL 1X225G</t>
  </si>
  <si>
    <t>33422</t>
  </si>
  <si>
    <t>NUTRISON ADVANCED DIASON LOW ENERGY</t>
  </si>
  <si>
    <t>33424</t>
  </si>
  <si>
    <t>33750</t>
  </si>
  <si>
    <t>33751</t>
  </si>
  <si>
    <t>33833</t>
  </si>
  <si>
    <t>33859</t>
  </si>
  <si>
    <t>A04AA01</t>
  </si>
  <si>
    <t>187607</t>
  </si>
  <si>
    <t>ONDANSETRON B. BRAUN</t>
  </si>
  <si>
    <t>2MG/ML INJ SOL 20X4ML II</t>
  </si>
  <si>
    <t>162444</t>
  </si>
  <si>
    <t>5MCG/ML INJ SOL 5X2ML</t>
  </si>
  <si>
    <t>129023</t>
  </si>
  <si>
    <t>129027</t>
  </si>
  <si>
    <t>157871</t>
  </si>
  <si>
    <t>10MG/ML INF SOL 10X50ML</t>
  </si>
  <si>
    <t>127737</t>
  </si>
  <si>
    <t>5MG/ML INJ/INF SOL 10X1ML</t>
  </si>
  <si>
    <t>31934</t>
  </si>
  <si>
    <t>100MCG/DÁV INH SUS PSS 200DÁV</t>
  </si>
  <si>
    <t>M03AC11</t>
  </si>
  <si>
    <t>40361</t>
  </si>
  <si>
    <t>2MG/ML INJ SOL 5X2,5ML</t>
  </si>
  <si>
    <t>N01AB08</t>
  </si>
  <si>
    <t>200240</t>
  </si>
  <si>
    <t>SEVORANE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</si>
  <si>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</si>
  <si>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</si>
  <si>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</si>
  <si>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</si>
  <si>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</si>
  <si>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0732 - NIOP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</si>
  <si>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</si>
  <si>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</si>
  <si>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</si>
  <si>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</si>
  <si>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</si>
  <si>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</si>
  <si>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</si>
  <si>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</si>
  <si>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</si>
  <si>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</si>
  <si>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</si>
  <si>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</si>
  <si>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</si>
  <si>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</si>
  <si>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</si>
  <si>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</si>
  <si>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</si>
  <si>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</si>
  <si>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</si>
  <si>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</si>
  <si>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</si>
  <si>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</si>
  <si>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</si>
  <si>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</si>
  <si>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</si>
  <si>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</si>
  <si>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</si>
  <si>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</si>
  <si>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</si>
  <si>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Koutná Jiřina</t>
  </si>
  <si>
    <t>Krch David</t>
  </si>
  <si>
    <t>Matlochová Judit</t>
  </si>
  <si>
    <t>Michlová Markéta</t>
  </si>
  <si>
    <t>Mrozek Zdeněk</t>
  </si>
  <si>
    <t>Papaj Jakub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</si>
  <si>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</si>
  <si>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</si>
  <si>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</si>
  <si>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</si>
  <si>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</si>
  <si>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</si>
  <si>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</si>
  <si>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</si>
  <si>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</si>
  <si>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</si>
  <si>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</si>
  <si>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Vlček Jiří</t>
  </si>
  <si>
    <t>Vogl Miroslav</t>
  </si>
  <si>
    <t>OMEPRAZOL</t>
  </si>
  <si>
    <t>122114</t>
  </si>
  <si>
    <t>APO-OME 20</t>
  </si>
  <si>
    <t>20MG CPS ETD 100</t>
  </si>
  <si>
    <t>TOBRAMYCIN</t>
  </si>
  <si>
    <t>86264</t>
  </si>
  <si>
    <t>TOBREX</t>
  </si>
  <si>
    <t>3MG/ML OPH GTT SOL 1X5ML</t>
  </si>
  <si>
    <t>93207</t>
  </si>
  <si>
    <t>3MG/G OPH UNG 3,5G</t>
  </si>
  <si>
    <t>CEFUROXIM</t>
  </si>
  <si>
    <t>18523</t>
  </si>
  <si>
    <t>XORIMAX</t>
  </si>
  <si>
    <t>250MG TBL FLM 10</t>
  </si>
  <si>
    <t>DIOSMIN, KOMBINACE</t>
  </si>
  <si>
    <t>225549</t>
  </si>
  <si>
    <t>DETRALEX</t>
  </si>
  <si>
    <t>500MG TBL FLM 180(2X90)</t>
  </si>
  <si>
    <t>NORETHISTERON</t>
  </si>
  <si>
    <t>216963</t>
  </si>
  <si>
    <t>NORETHISTERON ZENTIVA</t>
  </si>
  <si>
    <t>5MG TBL NOB 45</t>
  </si>
  <si>
    <t>47727</t>
  </si>
  <si>
    <t>ZINNAT</t>
  </si>
  <si>
    <t>CITALOPRAM</t>
  </si>
  <si>
    <t>132523</t>
  </si>
  <si>
    <t>201992</t>
  </si>
  <si>
    <t>500MG TBL FLM 120</t>
  </si>
  <si>
    <t>DOSULEPIN</t>
  </si>
  <si>
    <t>4207</t>
  </si>
  <si>
    <t>PROTHIADEN</t>
  </si>
  <si>
    <t>25MG TBL OBD 30</t>
  </si>
  <si>
    <t>CHLORID DRASELNÝ</t>
  </si>
  <si>
    <t>17189</t>
  </si>
  <si>
    <t>500MG TBL ENT 100</t>
  </si>
  <si>
    <t>200935</t>
  </si>
  <si>
    <t>KALNORMIN</t>
  </si>
  <si>
    <t>1G TBL PRO 30</t>
  </si>
  <si>
    <t>JINÁ ANTIBIOTIKA PRO LOKÁLNÍ APLIKACI</t>
  </si>
  <si>
    <t>201970</t>
  </si>
  <si>
    <t>PAMYCON NA PŘÍPRAVU KAPEK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</si>
  <si>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</si>
  <si>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</si>
  <si>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</si>
  <si>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</si>
  <si>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</si>
  <si>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</si>
  <si>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</si>
  <si>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</si>
  <si>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</si>
  <si>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PŘÍPRAVKY PRO LÉČBU BRADAVIC A KUŘÍCH OK</t>
  </si>
  <si>
    <t>60890</t>
  </si>
  <si>
    <t>VERRUMAL</t>
  </si>
  <si>
    <t>5MG/G+100MG/G DRM SOL 13ML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</si>
  <si>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</si>
  <si>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</si>
  <si>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</si>
  <si>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</si>
  <si>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</si>
  <si>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</si>
  <si>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50MG TBL FLM 100(10X10)</t>
  </si>
  <si>
    <t>AMOXICILIN A  INHIBITOR BETA-LAKTAMASY</t>
  </si>
  <si>
    <t>132992</t>
  </si>
  <si>
    <t>875MG/125MG TBL FLM 14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</si>
  <si>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</si>
  <si>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</si>
  <si>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</si>
  <si>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</si>
  <si>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</si>
  <si>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</si>
  <si>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</si>
  <si>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</si>
  <si>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</si>
  <si>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</si>
  <si>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</si>
  <si>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LEVOCETIRIZIN</t>
  </si>
  <si>
    <t>42953</t>
  </si>
  <si>
    <t>XYZAL</t>
  </si>
  <si>
    <t>5MG TBL FLM 28</t>
  </si>
  <si>
    <t>DEXAMETHASON A ANTIINFEKTIVA</t>
  </si>
  <si>
    <t>2546</t>
  </si>
  <si>
    <t>14075</t>
  </si>
  <si>
    <t>500MG TBL FLM 60</t>
  </si>
  <si>
    <t>NIFUROXAZID</t>
  </si>
  <si>
    <t>214593</t>
  </si>
  <si>
    <t>200MG CPS DUR 14</t>
  </si>
  <si>
    <t>THEOFYLIN</t>
  </si>
  <si>
    <t>92644</t>
  </si>
  <si>
    <t>AFONILUM SR</t>
  </si>
  <si>
    <t>125MG CPS PRO 50</t>
  </si>
  <si>
    <t>5951</t>
  </si>
  <si>
    <t>AZITHROMYCIN</t>
  </si>
  <si>
    <t>45010</t>
  </si>
  <si>
    <t>500MG TBL FLM 3</t>
  </si>
  <si>
    <t>DIHYDROKODEIN</t>
  </si>
  <si>
    <t>41822</t>
  </si>
  <si>
    <t>DHC CONTINUS</t>
  </si>
  <si>
    <t>120MG TBL RET 60</t>
  </si>
  <si>
    <t>ALPRAZOLAM</t>
  </si>
  <si>
    <t>90959</t>
  </si>
  <si>
    <t>XANAX</t>
  </si>
  <si>
    <t>DESOGESTREL A ETHINYLESTRADIOL</t>
  </si>
  <si>
    <t>192095</t>
  </si>
  <si>
    <t>NATALYA</t>
  </si>
  <si>
    <t>0,15MG/0,02MG TBL NOB 3X21</t>
  </si>
  <si>
    <t>INDOMETACIN</t>
  </si>
  <si>
    <t>93724</t>
  </si>
  <si>
    <t>INDOMETACIN BERLIN-CHEMIE</t>
  </si>
  <si>
    <t>100MG SUP 10</t>
  </si>
  <si>
    <t>235808</t>
  </si>
  <si>
    <t>MEFENOXALON</t>
  </si>
  <si>
    <t>85656</t>
  </si>
  <si>
    <t>ZOLPIDEM</t>
  </si>
  <si>
    <t>198058</t>
  </si>
  <si>
    <t>SANVAL</t>
  </si>
  <si>
    <t>10MG TBL FLM 100</t>
  </si>
  <si>
    <t>LINAGLIPTIN</t>
  </si>
  <si>
    <t>168451</t>
  </si>
  <si>
    <t>TRAJENTA</t>
  </si>
  <si>
    <t>5MG TBL FLM 90X1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</si>
  <si>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</si>
  <si>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</si>
  <si>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</si>
  <si>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</si>
  <si>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</si>
  <si>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</si>
  <si>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</si>
  <si>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</si>
  <si>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MAKROGOL</t>
  </si>
  <si>
    <t>58827</t>
  </si>
  <si>
    <t>FORTRANS</t>
  </si>
  <si>
    <t>POR PLV SOL 4</t>
  </si>
  <si>
    <t>NIMESULID</t>
  </si>
  <si>
    <t>12892</t>
  </si>
  <si>
    <t>100MG TBL NOB 30</t>
  </si>
  <si>
    <t>115318</t>
  </si>
  <si>
    <t>20MG CPS ETD 90 II</t>
  </si>
  <si>
    <t>TADALAFIL</t>
  </si>
  <si>
    <t>29255</t>
  </si>
  <si>
    <t>CIALIS</t>
  </si>
  <si>
    <t>10MG TBL FLM 4</t>
  </si>
  <si>
    <t>TAMSULOSIN A SOLIFENACIN</t>
  </si>
  <si>
    <t>197787</t>
  </si>
  <si>
    <t>URIZIA</t>
  </si>
  <si>
    <t>6MG/0,4MG TBL RET 100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</si>
  <si>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</si>
  <si>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</si>
  <si>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</si>
  <si>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</si>
  <si>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</si>
  <si>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</si>
  <si>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</si>
  <si>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</si>
  <si>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132908</t>
  </si>
  <si>
    <t>146894</t>
  </si>
  <si>
    <t>10MG TBL FLM 20</t>
  </si>
  <si>
    <t>TRAMADOL A PARACETAMOL</t>
  </si>
  <si>
    <t>179333</t>
  </si>
  <si>
    <t>DORETA</t>
  </si>
  <si>
    <t>75MG/650MG TBL FLM 90 I</t>
  </si>
  <si>
    <t>SODNÁ SŮL LEVOTHYROXINU</t>
  </si>
  <si>
    <t>46692</t>
  </si>
  <si>
    <t>EUTHYROX</t>
  </si>
  <si>
    <t>75MCG TBL NOB 100 II</t>
  </si>
  <si>
    <t>169033</t>
  </si>
  <si>
    <t>500MG TBL FLM 16</t>
  </si>
  <si>
    <t>BETAXOLOL</t>
  </si>
  <si>
    <t>49910</t>
  </si>
  <si>
    <t>LOKREN</t>
  </si>
  <si>
    <t>20MG TBL FLM 98</t>
  </si>
  <si>
    <t>BUTYLSKOPOLAMINIUM</t>
  </si>
  <si>
    <t>41155</t>
  </si>
  <si>
    <t>BUSCOPAN</t>
  </si>
  <si>
    <t>10MG TBL OBD 20</t>
  </si>
  <si>
    <t>25366</t>
  </si>
  <si>
    <t>20MG CPS ETD 90 I</t>
  </si>
  <si>
    <t>KODEIN A PARACETAMOL</t>
  </si>
  <si>
    <t>87906</t>
  </si>
  <si>
    <t>KORYLAN</t>
  </si>
  <si>
    <t>325MG/28,73MG TBL NOB 10</t>
  </si>
  <si>
    <t>69189</t>
  </si>
  <si>
    <t>50MCG TBL NOB 100 II</t>
  </si>
  <si>
    <t>97186</t>
  </si>
  <si>
    <t>100MCG TBL NOB 100 I</t>
  </si>
  <si>
    <t>HOŘČÍK (KOMBINACE RŮZNÝCH SOLÍ)</t>
  </si>
  <si>
    <t>215978</t>
  </si>
  <si>
    <t>365MG POR GRA SOL SCC 30</t>
  </si>
  <si>
    <t>BETAMETHASON A ANTIBIOTIKA</t>
  </si>
  <si>
    <t>17170</t>
  </si>
  <si>
    <t>BELOGENT</t>
  </si>
  <si>
    <t>0,5MG/G+1MG/G CRM 30G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</si>
  <si>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</si>
  <si>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</si>
  <si>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</si>
  <si>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</si>
  <si>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</si>
  <si>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</si>
  <si>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</si>
  <si>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</si>
  <si>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</si>
  <si>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132853</t>
  </si>
  <si>
    <t>PODOFYLOTOXIN</t>
  </si>
  <si>
    <t>169166</t>
  </si>
  <si>
    <t>WARTEC CREAM</t>
  </si>
  <si>
    <t>1,5MG/G CRM 5G</t>
  </si>
  <si>
    <t>TRETINOIN, KOMBINACE</t>
  </si>
  <si>
    <t>30902</t>
  </si>
  <si>
    <t>AKNEMYCIN PLUS</t>
  </si>
  <si>
    <t>40MG/G+0,25MG/G DRM SOL 25ML</t>
  </si>
  <si>
    <t>CHOLEKALCIFEROL</t>
  </si>
  <si>
    <t>12023</t>
  </si>
  <si>
    <t>0,5MG/ML POR GTT SOL 1X10ML</t>
  </si>
  <si>
    <t>KYSELINA ACETYLSALICYLOVÁ</t>
  </si>
  <si>
    <t>188850</t>
  </si>
  <si>
    <t>STACYL</t>
  </si>
  <si>
    <t>100MG TBL ENT 100 I</t>
  </si>
  <si>
    <t>132565</t>
  </si>
  <si>
    <t>MARVELON</t>
  </si>
  <si>
    <t>0,15MG/0,03MG TBL NOB 3X21</t>
  </si>
  <si>
    <t>AMIODARON</t>
  </si>
  <si>
    <t>ATORVASTATIN</t>
  </si>
  <si>
    <t>93013</t>
  </si>
  <si>
    <t>SORTIS</t>
  </si>
  <si>
    <t>APIXABAN</t>
  </si>
  <si>
    <t>193745</t>
  </si>
  <si>
    <t>ELIQUIS</t>
  </si>
  <si>
    <t>5MG TBL FLM 60</t>
  </si>
  <si>
    <t>ACEKLOFENAK</t>
  </si>
  <si>
    <t>191730</t>
  </si>
  <si>
    <t>BIOFENAC</t>
  </si>
  <si>
    <t>100MG TBL FLM 60</t>
  </si>
  <si>
    <t>AMITRIPTYLIN</t>
  </si>
  <si>
    <t>87167</t>
  </si>
  <si>
    <t>AMITRIPTYLIN-SLOVAKOFARMA</t>
  </si>
  <si>
    <t>25MG TBL FLM 50</t>
  </si>
  <si>
    <t>BUPRENORFIN</t>
  </si>
  <si>
    <t>42755</t>
  </si>
  <si>
    <t>TRANSTEC</t>
  </si>
  <si>
    <t>35MCG/H TDR EMP 5</t>
  </si>
  <si>
    <t>132524</t>
  </si>
  <si>
    <t>20MG TBL FLM 60</t>
  </si>
  <si>
    <t>17425</t>
  </si>
  <si>
    <t>41824</t>
  </si>
  <si>
    <t>60MG TBL RET 60</t>
  </si>
  <si>
    <t>41826</t>
  </si>
  <si>
    <t>90MG TBL RET 60</t>
  </si>
  <si>
    <t>77047</t>
  </si>
  <si>
    <t>75MG TBL FLM 30</t>
  </si>
  <si>
    <t>ESCITALOPRAM</t>
  </si>
  <si>
    <t>135002</t>
  </si>
  <si>
    <t>FENTANYL</t>
  </si>
  <si>
    <t>124575</t>
  </si>
  <si>
    <t>DOLFORIN</t>
  </si>
  <si>
    <t>100MCG/H TDR EMP 5</t>
  </si>
  <si>
    <t>59448</t>
  </si>
  <si>
    <t>DUROGESIC</t>
  </si>
  <si>
    <t>25MCG/H TDR EMP 5X4,2MG</t>
  </si>
  <si>
    <t>122600</t>
  </si>
  <si>
    <t>50MCG/H TDR EMP 5</t>
  </si>
  <si>
    <t>122572</t>
  </si>
  <si>
    <t>GABAPENTIN</t>
  </si>
  <si>
    <t>84400</t>
  </si>
  <si>
    <t>NEURONTIN</t>
  </si>
  <si>
    <t>300MG CPS DUR 100</t>
  </si>
  <si>
    <t>HYDROGENOVANÉ NÁMELOVÉ ALKALOIDY</t>
  </si>
  <si>
    <t>91032</t>
  </si>
  <si>
    <t>SECATOXIN FORTE</t>
  </si>
  <si>
    <t>2,5MG/ML POR GTT SOL 25ML</t>
  </si>
  <si>
    <t>HYDROMORFON</t>
  </si>
  <si>
    <t>10848</t>
  </si>
  <si>
    <t>PALLADONE-SR</t>
  </si>
  <si>
    <t>8MG CPS PRO 60</t>
  </si>
  <si>
    <t>21572</t>
  </si>
  <si>
    <t>24MG CPS PRO 60</t>
  </si>
  <si>
    <t>21566</t>
  </si>
  <si>
    <t>24MG CPS PRO 30</t>
  </si>
  <si>
    <t>CHONDROITIN-SULFÁT</t>
  </si>
  <si>
    <t>14821</t>
  </si>
  <si>
    <t>CONDROSULF</t>
  </si>
  <si>
    <t>800MG TBL FLM 30</t>
  </si>
  <si>
    <t>KARBAMAZEPIN</t>
  </si>
  <si>
    <t>163754</t>
  </si>
  <si>
    <t>NEUROTOP RETARD 300</t>
  </si>
  <si>
    <t>300MG TBL PRO 50</t>
  </si>
  <si>
    <t>LANSOPRAZOL</t>
  </si>
  <si>
    <t>17122</t>
  </si>
  <si>
    <t>LANZUL</t>
  </si>
  <si>
    <t>30MG CPS DUR 56</t>
  </si>
  <si>
    <t>LORATADIN</t>
  </si>
  <si>
    <t>53639</t>
  </si>
  <si>
    <t>FLONIDAN</t>
  </si>
  <si>
    <t>10MG TBL NOB 30</t>
  </si>
  <si>
    <t>MELOXIKAM</t>
  </si>
  <si>
    <t>MORFIN</t>
  </si>
  <si>
    <t>41727</t>
  </si>
  <si>
    <t>SEVREDOL</t>
  </si>
  <si>
    <t>NAFTIDROFURYL</t>
  </si>
  <si>
    <t>66015</t>
  </si>
  <si>
    <t>ENELBIN 100 RETARD</t>
  </si>
  <si>
    <t>100MG TBL PRO 100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</si>
  <si>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</si>
  <si>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</si>
  <si>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</si>
  <si>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</si>
  <si>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</si>
  <si>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</si>
  <si>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</si>
  <si>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</si>
  <si>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180349</t>
  </si>
  <si>
    <t>OXYCODON LANNACHER</t>
  </si>
  <si>
    <t>180367</t>
  </si>
  <si>
    <t>180386</t>
  </si>
  <si>
    <t>40MG TBL PRO 60</t>
  </si>
  <si>
    <t>PITOFENON A ANALGETIKA</t>
  </si>
  <si>
    <t>176954</t>
  </si>
  <si>
    <t>500MG/ML+5MG/ML POR GTT SOL 1X50ML</t>
  </si>
  <si>
    <t>PREGABALIN</t>
  </si>
  <si>
    <t>28217</t>
  </si>
  <si>
    <t>LYRICA</t>
  </si>
  <si>
    <t>75MG CPS DUR 56</t>
  </si>
  <si>
    <t>210544</t>
  </si>
  <si>
    <t>PREGABALIN SANDOZ</t>
  </si>
  <si>
    <t>211881</t>
  </si>
  <si>
    <t>PREGLENIX</t>
  </si>
  <si>
    <t>150MG CPS DUR 56</t>
  </si>
  <si>
    <t>210568</t>
  </si>
  <si>
    <t>210546</t>
  </si>
  <si>
    <t>75MG CPS DUR 84</t>
  </si>
  <si>
    <t>210654</t>
  </si>
  <si>
    <t>PREGABALIN MYLAN PHARMA</t>
  </si>
  <si>
    <t>210595</t>
  </si>
  <si>
    <t>300MG CPS DUR 56</t>
  </si>
  <si>
    <t>210570</t>
  </si>
  <si>
    <t>150MG CPS DUR 84</t>
  </si>
  <si>
    <t>SODNÁ SŮL METAMIZOLU</t>
  </si>
  <si>
    <t>196018</t>
  </si>
  <si>
    <t>METAMIZOL STADA</t>
  </si>
  <si>
    <t>500MG/ML POR GTT SOL 1X100ML</t>
  </si>
  <si>
    <t>205931</t>
  </si>
  <si>
    <t>500MG TBL NOB 20</t>
  </si>
  <si>
    <t>SUMATRIPTAN</t>
  </si>
  <si>
    <t>107976</t>
  </si>
  <si>
    <t>SUMAMIGREN</t>
  </si>
  <si>
    <t>50MG TBL FLM 6</t>
  </si>
  <si>
    <t>TAPENTADOL</t>
  </si>
  <si>
    <t>184728</t>
  </si>
  <si>
    <t>PALEXIA</t>
  </si>
  <si>
    <t>50MG TBL FLM 20</t>
  </si>
  <si>
    <t>TRAMADOL</t>
  </si>
  <si>
    <t>59673</t>
  </si>
  <si>
    <t>TRALGIT SR 100</t>
  </si>
  <si>
    <t>100MG TBL PRO 50</t>
  </si>
  <si>
    <t>230445</t>
  </si>
  <si>
    <t>TRALGIT SR 200</t>
  </si>
  <si>
    <t>200MG TBL PRO 30</t>
  </si>
  <si>
    <t>TRAZODON</t>
  </si>
  <si>
    <t>46444</t>
  </si>
  <si>
    <t>TRITTICO AC 150</t>
  </si>
  <si>
    <t>150MG TBL RET 60</t>
  </si>
  <si>
    <t>VENLAFAXIN</t>
  </si>
  <si>
    <t>115551</t>
  </si>
  <si>
    <t>VENLAFAXIN MYLAN</t>
  </si>
  <si>
    <t>75MG CPS PRO 30</t>
  </si>
  <si>
    <t>142080</t>
  </si>
  <si>
    <t>150MG CPS PRO 90</t>
  </si>
  <si>
    <t>233735</t>
  </si>
  <si>
    <t>75MG CPS PRO 90</t>
  </si>
  <si>
    <t>197863</t>
  </si>
  <si>
    <t>PALGOTAL</t>
  </si>
  <si>
    <t>75MG/650MG TBL FLM 30</t>
  </si>
  <si>
    <t>201290</t>
  </si>
  <si>
    <t>MEDRACET</t>
  </si>
  <si>
    <t>37,5MG/325MG TBL NOB 30</t>
  </si>
  <si>
    <t>132872</t>
  </si>
  <si>
    <t>37,5MG/325MG TBL FLM 30</t>
  </si>
  <si>
    <t>OXYKODON A NALOXON</t>
  </si>
  <si>
    <t>138530</t>
  </si>
  <si>
    <t>TARGIN</t>
  </si>
  <si>
    <t>10MG/5MG TBL PRO 60</t>
  </si>
  <si>
    <t>138552</t>
  </si>
  <si>
    <t>40MG/20MG TBL PRO 60</t>
  </si>
  <si>
    <t>JINÉ KAPILÁRY STABILIZUJÍCÍ LÁTKY</t>
  </si>
  <si>
    <t>202701</t>
  </si>
  <si>
    <t>20MG TBL ENT 90</t>
  </si>
  <si>
    <t>191728</t>
  </si>
  <si>
    <t>100MG POR PLV SUS 20</t>
  </si>
  <si>
    <t>42761</t>
  </si>
  <si>
    <t>70MCG/H TDR EMP 5</t>
  </si>
  <si>
    <t>DULOXETIN</t>
  </si>
  <si>
    <t>28389</t>
  </si>
  <si>
    <t>CYMBALTA</t>
  </si>
  <si>
    <t>60MG CPS ETD 28</t>
  </si>
  <si>
    <t>21583</t>
  </si>
  <si>
    <t>16MG CPS PRO 60</t>
  </si>
  <si>
    <t>KLONAZEPAM</t>
  </si>
  <si>
    <t>14957</t>
  </si>
  <si>
    <t>0,5MG TBL NOB 50</t>
  </si>
  <si>
    <t>209682</t>
  </si>
  <si>
    <t>PREGABALIN STADA</t>
  </si>
  <si>
    <t>42776</t>
  </si>
  <si>
    <t>TRALGIT SR 150</t>
  </si>
  <si>
    <t>150MG TBL PRO 30</t>
  </si>
  <si>
    <t>132870</t>
  </si>
  <si>
    <t>100MG/ML POR GTT SOL 1X96ML+PUMPA</t>
  </si>
  <si>
    <t>142083</t>
  </si>
  <si>
    <t>179327</t>
  </si>
  <si>
    <t>75MG/650MG TBL FLM 30 I</t>
  </si>
  <si>
    <t>ACETYLCYSTEIN</t>
  </si>
  <si>
    <t>32859</t>
  </si>
  <si>
    <t>NAC AL 600 ŠUMIVÉ TABLETY</t>
  </si>
  <si>
    <t>600MG TBL EFF 50</t>
  </si>
  <si>
    <t>AMLODIPIN</t>
  </si>
  <si>
    <t>15378</t>
  </si>
  <si>
    <t>AGEN</t>
  </si>
  <si>
    <t>5MG TBL NOB 90</t>
  </si>
  <si>
    <t>CEFPROZIL</t>
  </si>
  <si>
    <t>199796</t>
  </si>
  <si>
    <t>CEFZIL</t>
  </si>
  <si>
    <t>DESLORATADIN</t>
  </si>
  <si>
    <t>178675</t>
  </si>
  <si>
    <t>JOVESTO</t>
  </si>
  <si>
    <t>5MG TBL FLM 90 I</t>
  </si>
  <si>
    <t>METFORMIN</t>
  </si>
  <si>
    <t>12354</t>
  </si>
  <si>
    <t>SIOFOR 500</t>
  </si>
  <si>
    <t>500MG TBL FLM 120 I</t>
  </si>
  <si>
    <t>OSELTAMIVIR</t>
  </si>
  <si>
    <t>27698</t>
  </si>
  <si>
    <t>TAMIFLU</t>
  </si>
  <si>
    <t>75MG CPS DUR 10</t>
  </si>
  <si>
    <t>DIKLOFENAK</t>
  </si>
  <si>
    <t>119672</t>
  </si>
  <si>
    <t>DICLOFENAC DUO PHARMASWISS</t>
  </si>
  <si>
    <t>75MG CPS RDR 30 I</t>
  </si>
  <si>
    <t>40777</t>
  </si>
  <si>
    <t>600MG TBL FLM 50 I</t>
  </si>
  <si>
    <t>84398</t>
  </si>
  <si>
    <t>100MG CPS DUR 100</t>
  </si>
  <si>
    <t>184560</t>
  </si>
  <si>
    <t>PALEXIA RETARD</t>
  </si>
  <si>
    <t>100MG TBL PRO 60</t>
  </si>
  <si>
    <t>42758</t>
  </si>
  <si>
    <t>52,5MCG/H TDR EMP 5</t>
  </si>
  <si>
    <t>42756</t>
  </si>
  <si>
    <t>35MCG/H TDR EMP 10</t>
  </si>
  <si>
    <t>17431</t>
  </si>
  <si>
    <t>230409</t>
  </si>
  <si>
    <t>11955</t>
  </si>
  <si>
    <t>12MCG/H TDR EMP 5X2,1MG</t>
  </si>
  <si>
    <t>46929</t>
  </si>
  <si>
    <t>100MCG/H TDR EMP 5X16,8MG</t>
  </si>
  <si>
    <t>47285</t>
  </si>
  <si>
    <t>75MCG/H TDR EMP 5X12,6MG</t>
  </si>
  <si>
    <t>124566</t>
  </si>
  <si>
    <t>173420</t>
  </si>
  <si>
    <t>APO-GAB</t>
  </si>
  <si>
    <t>300MG CPS DUR 90</t>
  </si>
  <si>
    <t>19978</t>
  </si>
  <si>
    <t>GABAPENTIN TEVA</t>
  </si>
  <si>
    <t>21592</t>
  </si>
  <si>
    <t>4MG CPS PRO 60</t>
  </si>
  <si>
    <t>16287</t>
  </si>
  <si>
    <t>FASTUM</t>
  </si>
  <si>
    <t>25MG/G GEL 100G</t>
  </si>
  <si>
    <t>164738</t>
  </si>
  <si>
    <t>VENDAL RETARD</t>
  </si>
  <si>
    <t>100MG TBL PRO 30</t>
  </si>
  <si>
    <t>164740</t>
  </si>
  <si>
    <t>41737</t>
  </si>
  <si>
    <t>164736</t>
  </si>
  <si>
    <t>60MG TBL PRO 30</t>
  </si>
  <si>
    <t>NAPROXEN</t>
  </si>
  <si>
    <t>207253</t>
  </si>
  <si>
    <t>NALGESIN</t>
  </si>
  <si>
    <t>550MG TBL FLM 30</t>
  </si>
  <si>
    <t>12895</t>
  </si>
  <si>
    <t>100MG POR GRA SUS 30 I</t>
  </si>
  <si>
    <t>11110</t>
  </si>
  <si>
    <t>180405</t>
  </si>
  <si>
    <t>129790</t>
  </si>
  <si>
    <t>OXYCODON SANDOZ RETARD</t>
  </si>
  <si>
    <t>88708</t>
  </si>
  <si>
    <t>ALGIFEN</t>
  </si>
  <si>
    <t>500MG/5,25MG/0,1MG TBL NOB 20</t>
  </si>
  <si>
    <t>28223</t>
  </si>
  <si>
    <t>211873</t>
  </si>
  <si>
    <t>210683</t>
  </si>
  <si>
    <t>184538</t>
  </si>
  <si>
    <t>50MG TBL PRO 60</t>
  </si>
  <si>
    <t>184604</t>
  </si>
  <si>
    <t>200MG TBL PRO 60</t>
  </si>
  <si>
    <t>184582</t>
  </si>
  <si>
    <t>150MG TBL PRO 60</t>
  </si>
  <si>
    <t>42780</t>
  </si>
  <si>
    <t>84262</t>
  </si>
  <si>
    <t>233706</t>
  </si>
  <si>
    <t>109799</t>
  </si>
  <si>
    <t>ULTRACOD</t>
  </si>
  <si>
    <t>500MG/30MG TBL NOB 30</t>
  </si>
  <si>
    <t>138541</t>
  </si>
  <si>
    <t>20MG/10MG TBL PRO 60</t>
  </si>
  <si>
    <t>230399</t>
  </si>
  <si>
    <t>BROMAZEPAM</t>
  </si>
  <si>
    <t>88217</t>
  </si>
  <si>
    <t>LEXAURIN</t>
  </si>
  <si>
    <t>1,5MG TBL NOB 30</t>
  </si>
  <si>
    <t>216707</t>
  </si>
  <si>
    <t>1,5MG TBL NOB 28</t>
  </si>
  <si>
    <t>192999</t>
  </si>
  <si>
    <t>BUPRENORPHINE ACTAVIS</t>
  </si>
  <si>
    <t>235241</t>
  </si>
  <si>
    <t>BUPRENORFIN MYLAN</t>
  </si>
  <si>
    <t>CETIRIZIN</t>
  </si>
  <si>
    <t>99600</t>
  </si>
  <si>
    <t>10MG TBL FLM 90</t>
  </si>
  <si>
    <t>28839</t>
  </si>
  <si>
    <t>AERIUS</t>
  </si>
  <si>
    <t>0,5MG/ML POR SOL 120ML+LŽ</t>
  </si>
  <si>
    <t>DEXAMETHASON</t>
  </si>
  <si>
    <t>52336</t>
  </si>
  <si>
    <t>FORTECORTIN 4</t>
  </si>
  <si>
    <t>4MG TBL NOB 100</t>
  </si>
  <si>
    <t>DOMPERIDON</t>
  </si>
  <si>
    <t>47271</t>
  </si>
  <si>
    <t>MOTILIUM</t>
  </si>
  <si>
    <t>ELETRIPTAN</t>
  </si>
  <si>
    <t>59764</t>
  </si>
  <si>
    <t>RELPAX</t>
  </si>
  <si>
    <t>40MG TBL FLM 2 I</t>
  </si>
  <si>
    <t>124569</t>
  </si>
  <si>
    <t>155383</t>
  </si>
  <si>
    <t>LUNALDIN</t>
  </si>
  <si>
    <t>100MCG SLG TBL NOB 30</t>
  </si>
  <si>
    <t>155385</t>
  </si>
  <si>
    <t>200MCG SLG TBL NOB 30</t>
  </si>
  <si>
    <t>59449</t>
  </si>
  <si>
    <t>50MCG/H TDR EMP 5X8,4MG</t>
  </si>
  <si>
    <t>153145</t>
  </si>
  <si>
    <t>ADOLOR</t>
  </si>
  <si>
    <t>100MCG/H TDR EMP 5 I</t>
  </si>
  <si>
    <t>153129</t>
  </si>
  <si>
    <t>50MCG/H TDR EMP 5 I</t>
  </si>
  <si>
    <t>122588</t>
  </si>
  <si>
    <t>12,5MCG/H TDR EMP 5</t>
  </si>
  <si>
    <t>122580</t>
  </si>
  <si>
    <t>75MCG/H TDR EMP 5</t>
  </si>
  <si>
    <t>84396</t>
  </si>
  <si>
    <t>100MG CPS DUR 20</t>
  </si>
  <si>
    <t>84401</t>
  </si>
  <si>
    <t>400MG CPS DUR 50</t>
  </si>
  <si>
    <t>150766</t>
  </si>
  <si>
    <t>GABANOX</t>
  </si>
  <si>
    <t>2539</t>
  </si>
  <si>
    <t>HALOPERIDOL-RICHTER</t>
  </si>
  <si>
    <t>2MG/ML POR GTT SOL 10ML</t>
  </si>
  <si>
    <t>HYDROKORTISON A ANTIBIOTIKA</t>
  </si>
  <si>
    <t>173196</t>
  </si>
  <si>
    <t>PIMAFUCORT</t>
  </si>
  <si>
    <t>10MG/G+10MG/G+3,5MG/G CRM 15G</t>
  </si>
  <si>
    <t>218234</t>
  </si>
  <si>
    <t>LOCOID LIPOCREAM 0,1%</t>
  </si>
  <si>
    <t>21597</t>
  </si>
  <si>
    <t>4MG CPS PRO 30</t>
  </si>
  <si>
    <t>10825</t>
  </si>
  <si>
    <t>2MG CPS PRO 30</t>
  </si>
  <si>
    <t>16444</t>
  </si>
  <si>
    <t>TEGRETOL CR</t>
  </si>
  <si>
    <t>200MG TBL PRO 50</t>
  </si>
  <si>
    <t>KODEIN</t>
  </si>
  <si>
    <t>207940</t>
  </si>
  <si>
    <t>CODEIN SLOVAKOFARMA</t>
  </si>
  <si>
    <t>30MG TBL NOB 10</t>
  </si>
  <si>
    <t>LERKANIDIPIN</t>
  </si>
  <si>
    <t>169629</t>
  </si>
  <si>
    <t>KAPIDIN</t>
  </si>
  <si>
    <t>10MG TBL FLM 100 II</t>
  </si>
  <si>
    <t>LIDOKAIN</t>
  </si>
  <si>
    <t>191382</t>
  </si>
  <si>
    <t>VERSATIS</t>
  </si>
  <si>
    <t>700MG EMP MED 20</t>
  </si>
  <si>
    <t>METHYLPREDNISOLON</t>
  </si>
  <si>
    <t>158809</t>
  </si>
  <si>
    <t>METYPRED</t>
  </si>
  <si>
    <t>4MG TBL NOB 30</t>
  </si>
  <si>
    <t>METOKLOPRAMID</t>
  </si>
  <si>
    <t>93104</t>
  </si>
  <si>
    <t>10MG TBL NOB 40</t>
  </si>
  <si>
    <t>MIRTAZAPIN</t>
  </si>
  <si>
    <t>162537</t>
  </si>
  <si>
    <t>MIRTAZAPIN +PHARMA</t>
  </si>
  <si>
    <t>1125</t>
  </si>
  <si>
    <t>10MG/ML INJ SOL 10X1ML</t>
  </si>
  <si>
    <t>215606</t>
  </si>
  <si>
    <t>112308</t>
  </si>
  <si>
    <t>172790</t>
  </si>
  <si>
    <t>OXYKODON STADA</t>
  </si>
  <si>
    <t>5MG CPS DUR 30X1</t>
  </si>
  <si>
    <t>194640</t>
  </si>
  <si>
    <t>20MG CPS DUR 30X1</t>
  </si>
  <si>
    <t>PANTOPRAZOL</t>
  </si>
  <si>
    <t>214526</t>
  </si>
  <si>
    <t>40MG TBL ENT 100 I</t>
  </si>
  <si>
    <t>PREDNISON</t>
  </si>
  <si>
    <t>269</t>
  </si>
  <si>
    <t>PREDNISON LÉČIVA</t>
  </si>
  <si>
    <t>5MG TBL NOB 20</t>
  </si>
  <si>
    <t>28213</t>
  </si>
  <si>
    <t>50MG CPS DUR 56</t>
  </si>
  <si>
    <t>211520</t>
  </si>
  <si>
    <t>PRAGIOLA</t>
  </si>
  <si>
    <t>28230</t>
  </si>
  <si>
    <t>210565</t>
  </si>
  <si>
    <t>150MG CPS DUR 14</t>
  </si>
  <si>
    <t>210541</t>
  </si>
  <si>
    <t>75MG CPS DUR 14</t>
  </si>
  <si>
    <t>167735</t>
  </si>
  <si>
    <t>20MG/ML POR SOL 1X473ML</t>
  </si>
  <si>
    <t>211502</t>
  </si>
  <si>
    <t>75MG CPS DUR 28</t>
  </si>
  <si>
    <t>ROSUVASTATIN</t>
  </si>
  <si>
    <t>148074</t>
  </si>
  <si>
    <t>ROSUCARD</t>
  </si>
  <si>
    <t>20MG TBL FLM 90</t>
  </si>
  <si>
    <t>SALBUTAMOL</t>
  </si>
  <si>
    <t>234945</t>
  </si>
  <si>
    <t>SUMATRIPTAN MYLAN</t>
  </si>
  <si>
    <t>234931</t>
  </si>
  <si>
    <t>100MG TBL FLM 2</t>
  </si>
  <si>
    <t>184621</t>
  </si>
  <si>
    <t>250MG TBL PRO 60</t>
  </si>
  <si>
    <t>THIETHYLPERAZIN</t>
  </si>
  <si>
    <t>9844</t>
  </si>
  <si>
    <t>6,5MG TBL OBD 50</t>
  </si>
  <si>
    <t>9847</t>
  </si>
  <si>
    <t>6,5MG SUP 6</t>
  </si>
  <si>
    <t>TIZANIDIN</t>
  </si>
  <si>
    <t>16051</t>
  </si>
  <si>
    <t>SIRDALUD</t>
  </si>
  <si>
    <t>2MG TBL NOB 30</t>
  </si>
  <si>
    <t>16052</t>
  </si>
  <si>
    <t>59672</t>
  </si>
  <si>
    <t>230437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</si>
  <si>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</si>
  <si>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</si>
  <si>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</si>
  <si>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</si>
  <si>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</si>
  <si>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</si>
  <si>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</si>
  <si>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</si>
  <si>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VITAMIN B1 V KOMBINACI S VITAMINEM B6 A/NEBO B12</t>
  </si>
  <si>
    <t>42476</t>
  </si>
  <si>
    <t>MILGAMMA</t>
  </si>
  <si>
    <t>50MG/250MCG TBL OBD 50</t>
  </si>
  <si>
    <t>146893</t>
  </si>
  <si>
    <t>138841</t>
  </si>
  <si>
    <t>37,5MG/325MG TBL FLM 30 I</t>
  </si>
  <si>
    <t>201622</t>
  </si>
  <si>
    <t>AUGMENTIN DUO</t>
  </si>
  <si>
    <t>80MG/ML+11,4MG/ML POR PLV SUS 70ML+STŘ</t>
  </si>
  <si>
    <t>234736</t>
  </si>
  <si>
    <t>GUAIFENESIN</t>
  </si>
  <si>
    <t>94234</t>
  </si>
  <si>
    <t>GUAJACURAN</t>
  </si>
  <si>
    <t>200MG TBL OBD 30</t>
  </si>
  <si>
    <t>Jiná</t>
  </si>
  <si>
    <t>*1005</t>
  </si>
  <si>
    <t>Jiný</t>
  </si>
  <si>
    <t>*3015</t>
  </si>
  <si>
    <t>*9005</t>
  </si>
  <si>
    <t>ISOSORBID-MONONITRÁT</t>
  </si>
  <si>
    <t>21794</t>
  </si>
  <si>
    <t>MONOTAB SR</t>
  </si>
  <si>
    <t>100MG TBL PRO 50(5X10)</t>
  </si>
  <si>
    <t>85525</t>
  </si>
  <si>
    <t>AMOKSIKLAV 625 MG</t>
  </si>
  <si>
    <t>500MG/125MG TBL FLM 21</t>
  </si>
  <si>
    <t>170501</t>
  </si>
  <si>
    <t>ALPRAZOLAM ORION</t>
  </si>
  <si>
    <t>1MG TBL NOB 30</t>
  </si>
  <si>
    <t>155859</t>
  </si>
  <si>
    <t>BAKLOFEN</t>
  </si>
  <si>
    <t>40274</t>
  </si>
  <si>
    <t>BACLOFEN-POLPHARMA</t>
  </si>
  <si>
    <t>10MG TBL NOB 50</t>
  </si>
  <si>
    <t>216679</t>
  </si>
  <si>
    <t>235234</t>
  </si>
  <si>
    <t>235248</t>
  </si>
  <si>
    <t>DABIGATRAN-ETEXILÁT</t>
  </si>
  <si>
    <t>29323</t>
  </si>
  <si>
    <t>PRADAXA</t>
  </si>
  <si>
    <t>75MG CPS DUR 30X1 I</t>
  </si>
  <si>
    <t>135928</t>
  </si>
  <si>
    <t>ESOPREX</t>
  </si>
  <si>
    <t>234823</t>
  </si>
  <si>
    <t>ESCITALOPRAM MYLAN</t>
  </si>
  <si>
    <t>84399</t>
  </si>
  <si>
    <t>300MG CPS DUR 50</t>
  </si>
  <si>
    <t>150759</t>
  </si>
  <si>
    <t>400MG CPS DUR 90</t>
  </si>
  <si>
    <t>10843</t>
  </si>
  <si>
    <t>8MG CPS PRO 30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</si>
  <si>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</si>
  <si>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</si>
  <si>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</si>
  <si>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</si>
  <si>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</si>
  <si>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</si>
  <si>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</si>
  <si>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</si>
  <si>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</si>
  <si>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</si>
  <si>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KETOTIFEN</t>
  </si>
  <si>
    <t>66003</t>
  </si>
  <si>
    <t>KETOTIFEN AL</t>
  </si>
  <si>
    <t>1MG CPS DUR 50</t>
  </si>
  <si>
    <t>14958</t>
  </si>
  <si>
    <t>LORNOXIKAM</t>
  </si>
  <si>
    <t>119900</t>
  </si>
  <si>
    <t>XEFO RAPID</t>
  </si>
  <si>
    <t>8MG TBL FLM 50</t>
  </si>
  <si>
    <t>160704</t>
  </si>
  <si>
    <t>ORAMELLOX</t>
  </si>
  <si>
    <t>15MG POR TBL DIS 30</t>
  </si>
  <si>
    <t>MIDAZOLAM</t>
  </si>
  <si>
    <t>15010</t>
  </si>
  <si>
    <t>DORMICUM</t>
  </si>
  <si>
    <t>15MG TBL FLM 10X1</t>
  </si>
  <si>
    <t>164734</t>
  </si>
  <si>
    <t>30MG TBL PRO 30</t>
  </si>
  <si>
    <t>112298</t>
  </si>
  <si>
    <t>112318</t>
  </si>
  <si>
    <t>235856</t>
  </si>
  <si>
    <t>OXYKODON MYLAN</t>
  </si>
  <si>
    <t>20MG TBL PRO 30X1</t>
  </si>
  <si>
    <t>PARACETAMOL, KOMBINACE KROMĚ PSYCHOLEPTIK</t>
  </si>
  <si>
    <t>186252</t>
  </si>
  <si>
    <t>ATARALGIN</t>
  </si>
  <si>
    <t>325MG/130MG/70MG TBL NOB 50</t>
  </si>
  <si>
    <t>14701</t>
  </si>
  <si>
    <t>PANADOL EXTRA RAPIDE</t>
  </si>
  <si>
    <t>500MG/65MG TBL EFF 12</t>
  </si>
  <si>
    <t>PIROXIKAM</t>
  </si>
  <si>
    <t>49522</t>
  </si>
  <si>
    <t>FLAMEXIN</t>
  </si>
  <si>
    <t>20MG TBL NOB 30</t>
  </si>
  <si>
    <t>211897</t>
  </si>
  <si>
    <t>222016</t>
  </si>
  <si>
    <t>PREGABALIN ZENTIVA K.S.</t>
  </si>
  <si>
    <t>150MG CPS DUR 56 II</t>
  </si>
  <si>
    <t>173157</t>
  </si>
  <si>
    <t>PREGABALIN STADA ARZNEIMITTEL AG</t>
  </si>
  <si>
    <t>173165</t>
  </si>
  <si>
    <t>24737</t>
  </si>
  <si>
    <t>TRAMADOL SANDOZ RETARD</t>
  </si>
  <si>
    <t>201133</t>
  </si>
  <si>
    <t>132873</t>
  </si>
  <si>
    <t>TRAMAL RETARD TABLETY 100 MG</t>
  </si>
  <si>
    <t>104503</t>
  </si>
  <si>
    <t>MABRON RETARD</t>
  </si>
  <si>
    <t>200MG TBL PRO 60 I</t>
  </si>
  <si>
    <t>186538</t>
  </si>
  <si>
    <t>CALTRATE PLUS</t>
  </si>
  <si>
    <t>TBL FLM 90</t>
  </si>
  <si>
    <t>115562</t>
  </si>
  <si>
    <t>150MG CPS PRO 30</t>
  </si>
  <si>
    <t>233698</t>
  </si>
  <si>
    <t>146877</t>
  </si>
  <si>
    <t>APO-ZOLPIDEM</t>
  </si>
  <si>
    <t>219801</t>
  </si>
  <si>
    <t>TRAMYLPA</t>
  </si>
  <si>
    <t>37,5MG/325MG TBL FLM 30 II</t>
  </si>
  <si>
    <t>94933</t>
  </si>
  <si>
    <t>AUGMENTIN 1 G</t>
  </si>
  <si>
    <t>875MG/125MG TBL FLM 14 II</t>
  </si>
  <si>
    <t>BUPROPION</t>
  </si>
  <si>
    <t>47545</t>
  </si>
  <si>
    <t>WELLBUTRIN SR</t>
  </si>
  <si>
    <t>IBUPROFEN</t>
  </si>
  <si>
    <t>11063</t>
  </si>
  <si>
    <t>IBALGIN 600</t>
  </si>
  <si>
    <t>600MG TBL FLM 30</t>
  </si>
  <si>
    <t>INDAPAMID</t>
  </si>
  <si>
    <t>151949</t>
  </si>
  <si>
    <t>INDAP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</si>
  <si>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</si>
  <si>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</si>
  <si>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</si>
  <si>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</si>
  <si>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</si>
  <si>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</si>
  <si>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</si>
  <si>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</si>
  <si>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112562</t>
  </si>
  <si>
    <t>15MG TBL NOB 60</t>
  </si>
  <si>
    <t>TELMISARTAN A AMLODIPIN</t>
  </si>
  <si>
    <t>167852</t>
  </si>
  <si>
    <t>TWYNSTA</t>
  </si>
  <si>
    <t>80MG/5MG TBL NOB 28</t>
  </si>
  <si>
    <t>155936</t>
  </si>
  <si>
    <t>HERPESIN 400</t>
  </si>
  <si>
    <t>400MG TBL NOB 25</t>
  </si>
  <si>
    <t>191729</t>
  </si>
  <si>
    <t>ADAPALEN</t>
  </si>
  <si>
    <t>148011</t>
  </si>
  <si>
    <t>BELAKNE 0,1% KRÉM</t>
  </si>
  <si>
    <t>BISAKODYL</t>
  </si>
  <si>
    <t>96620</t>
  </si>
  <si>
    <t>BISACODYL-K</t>
  </si>
  <si>
    <t>5MG TBL OBD 105</t>
  </si>
  <si>
    <t>198022</t>
  </si>
  <si>
    <t>212281</t>
  </si>
  <si>
    <t>NOPREX</t>
  </si>
  <si>
    <t>CELEKOXIB</t>
  </si>
  <si>
    <t>85026</t>
  </si>
  <si>
    <t>CELEBREX</t>
  </si>
  <si>
    <t>100MG CPS DUR 30 I</t>
  </si>
  <si>
    <t>89025</t>
  </si>
  <si>
    <t>DICLOFENAC AL 50</t>
  </si>
  <si>
    <t>50MG TBL ENT 50</t>
  </si>
  <si>
    <t>20132</t>
  </si>
  <si>
    <t>CIPRALEX</t>
  </si>
  <si>
    <t>10MG TBL FLM 28 I</t>
  </si>
  <si>
    <t>93723</t>
  </si>
  <si>
    <t>50MG SUP 10</t>
  </si>
  <si>
    <t>METOPROLOL</t>
  </si>
  <si>
    <t>214627</t>
  </si>
  <si>
    <t>VASOCARDIN 100</t>
  </si>
  <si>
    <t>100MG TBL NOB 50</t>
  </si>
  <si>
    <t>235866</t>
  </si>
  <si>
    <t>20MG TBL PRO 60X1</t>
  </si>
  <si>
    <t>230441</t>
  </si>
  <si>
    <t>231961</t>
  </si>
  <si>
    <t>221061</t>
  </si>
  <si>
    <t>STILNOX</t>
  </si>
  <si>
    <t>233672</t>
  </si>
  <si>
    <t>LAKTULOSA</t>
  </si>
  <si>
    <t>215715</t>
  </si>
  <si>
    <t>667MG/ML POR SOL 1X500ML II</t>
  </si>
  <si>
    <t>19987</t>
  </si>
  <si>
    <t>163877</t>
  </si>
  <si>
    <t>NEUROTOP</t>
  </si>
  <si>
    <t>200MG TBL NOB 50</t>
  </si>
  <si>
    <t>119899</t>
  </si>
  <si>
    <t>8MG TBL FLM 30</t>
  </si>
  <si>
    <t>50335</t>
  </si>
  <si>
    <t>500MG/ML+5MG/ML POR GTT SOL 1X25ML</t>
  </si>
  <si>
    <t>27113</t>
  </si>
  <si>
    <t>150MG CPS DUR 112(2X56)</t>
  </si>
  <si>
    <t>SERTRALIN</t>
  </si>
  <si>
    <t>84895</t>
  </si>
  <si>
    <t>125MG TBL FLM 10</t>
  </si>
  <si>
    <t>KYSELINA LISTOVÁ</t>
  </si>
  <si>
    <t>76064</t>
  </si>
  <si>
    <t>ACIDUM FOLICUM LÉČIVA</t>
  </si>
  <si>
    <t>10MG TBL OBD 30</t>
  </si>
  <si>
    <t>ALOPURINOL</t>
  </si>
  <si>
    <t>216285</t>
  </si>
  <si>
    <t>MILURIT</t>
  </si>
  <si>
    <t>300MG TBL NOB 90</t>
  </si>
  <si>
    <t>17187</t>
  </si>
  <si>
    <t>NIMESIL</t>
  </si>
  <si>
    <t>100MG POR GRA SUS 30</t>
  </si>
  <si>
    <t>TELMISARTAN A DIURETIKA</t>
  </si>
  <si>
    <t>26578</t>
  </si>
  <si>
    <t>MICARDISPLUS</t>
  </si>
  <si>
    <t>80MG/12,5MG TBL NOB 28</t>
  </si>
  <si>
    <t>13818</t>
  </si>
  <si>
    <t>MILGAMMA N</t>
  </si>
  <si>
    <t>40/90/0,25MG CPS MOL 100</t>
  </si>
  <si>
    <t>88219</t>
  </si>
  <si>
    <t>52335</t>
  </si>
  <si>
    <t>FENOXYMETHYLPENICILIN</t>
  </si>
  <si>
    <t>45998</t>
  </si>
  <si>
    <t>OSPEN 1500</t>
  </si>
  <si>
    <t>1500000IU TBL FLM 30</t>
  </si>
  <si>
    <t>124572</t>
  </si>
  <si>
    <t>153121</t>
  </si>
  <si>
    <t>25MCG/H TDR EMP 5 I</t>
  </si>
  <si>
    <t>40851</t>
  </si>
  <si>
    <t>800MG TBL FLM 50 I</t>
  </si>
  <si>
    <t>214624</t>
  </si>
  <si>
    <t>VASOCARDIN SR 200</t>
  </si>
  <si>
    <t>200MG TBL PRO 100</t>
  </si>
  <si>
    <t>214435</t>
  </si>
  <si>
    <t>20MG TBL ENT 100</t>
  </si>
  <si>
    <t>211488</t>
  </si>
  <si>
    <t>25MG CPS DUR 56</t>
  </si>
  <si>
    <t>184750</t>
  </si>
  <si>
    <t>75MG TBL FLM 20</t>
  </si>
  <si>
    <t>54237</t>
  </si>
  <si>
    <t>TRAMUNDIN RETARD</t>
  </si>
  <si>
    <t>201138</t>
  </si>
  <si>
    <t>100MG TBL PRO 30 II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</si>
  <si>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</si>
  <si>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</si>
  <si>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</si>
  <si>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</si>
  <si>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</si>
  <si>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N02AA05 - OXYKODON</t>
  </si>
  <si>
    <t>N03AX16 - PREGABALIN</t>
  </si>
  <si>
    <t>N02AJ13 - TRAMADOL A PARACETAMOL</t>
  </si>
  <si>
    <t>J05AB11 - VALACIKLOVIR</t>
  </si>
  <si>
    <t>C10AA07 - ROSUVASTATIN</t>
  </si>
  <si>
    <t>N03AX12 - GABAPENTIN</t>
  </si>
  <si>
    <t>C09DA07 - TELMISARTAN A DIURETIKA</t>
  </si>
  <si>
    <t>J01DC02 - CEFUROXIM</t>
  </si>
  <si>
    <t>M04AA01 - ALOPURINOL</t>
  </si>
  <si>
    <t>C08CA13 - LERKANIDIPIN</t>
  </si>
  <si>
    <t>R06AX17 - KETOTIFEN</t>
  </si>
  <si>
    <t>N02AJ06 - KODEIN A PARACETAMOL</t>
  </si>
  <si>
    <t>N06AX21 - DULOXETIN</t>
  </si>
  <si>
    <t>A06AD11 - LAKTULOSA</t>
  </si>
  <si>
    <t>B01AF02 - APIXABAN</t>
  </si>
  <si>
    <t>N06AX16 - VENLAFAXIN</t>
  </si>
  <si>
    <t>A02BC03 - LANSOPRAZOL</t>
  </si>
  <si>
    <t>R01AD09 - MOMETASON</t>
  </si>
  <si>
    <t>A10BA02 - METFORMIN</t>
  </si>
  <si>
    <t>R05CB01 - ACETYLCYSTEIN</t>
  </si>
  <si>
    <t>R06AX13 - LORATADIN</t>
  </si>
  <si>
    <t>R06AX27 - DESLORATADIN</t>
  </si>
  <si>
    <t>N06AB04 - CITALOPRAM</t>
  </si>
  <si>
    <t>C07AB05 - BETAXOLOL</t>
  </si>
  <si>
    <t>C09DB04 - TELMISARTAN A AMLODIPIN</t>
  </si>
  <si>
    <t>C08CA01 - AMLODIPIN</t>
  </si>
  <si>
    <t>A10AB01 - LIDSKÝ INSULIN</t>
  </si>
  <si>
    <t>N02CC01 - SUMATRIPTAN</t>
  </si>
  <si>
    <t>N03AF01 - KARBAMAZEPIN</t>
  </si>
  <si>
    <t>R01AD09</t>
  </si>
  <si>
    <t>A02BC03</t>
  </si>
  <si>
    <t>N02AA05</t>
  </si>
  <si>
    <t>N02AE01</t>
  </si>
  <si>
    <t>N02CC01</t>
  </si>
  <si>
    <t>N03AF01</t>
  </si>
  <si>
    <t>N03AX16</t>
  </si>
  <si>
    <t>N06AB04</t>
  </si>
  <si>
    <t>N06AX16</t>
  </si>
  <si>
    <t>R06AX13</t>
  </si>
  <si>
    <t>N02AJ13</t>
  </si>
  <si>
    <t>A06AD11</t>
  </si>
  <si>
    <t>J05AB11</t>
  </si>
  <si>
    <t>N03AX12</t>
  </si>
  <si>
    <t>J01DC02</t>
  </si>
  <si>
    <t>N06AX21</t>
  </si>
  <si>
    <t>C07AB05</t>
  </si>
  <si>
    <t>N02AJ06</t>
  </si>
  <si>
    <t>A10BA02</t>
  </si>
  <si>
    <t>C08CA01</t>
  </si>
  <si>
    <t>R05CB01</t>
  </si>
  <si>
    <t>R06AX27</t>
  </si>
  <si>
    <t>C08CA13</t>
  </si>
  <si>
    <t>C10AA07</t>
  </si>
  <si>
    <t>C09DA07</t>
  </si>
  <si>
    <t>C09DB04</t>
  </si>
  <si>
    <t>M04AA01</t>
  </si>
  <si>
    <t>B01AF02</t>
  </si>
  <si>
    <t>R06AX17</t>
  </si>
  <si>
    <t>A10AB01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</si>
  <si>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</si>
  <si>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</si>
  <si>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</si>
  <si>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</si>
  <si>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</si>
  <si>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</si>
  <si>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</si>
  <si>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</si>
  <si>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</si>
  <si>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</si>
  <si>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</si>
  <si>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</si>
  <si>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</si>
  <si>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</si>
  <si>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</si>
  <si>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ZD111</t>
  </si>
  <si>
    <t>Náplast omnifix E 5 cm x 10 m 9006493</t>
  </si>
  <si>
    <t>ZA571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</si>
  <si>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</si>
  <si>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</si>
  <si>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</si>
  <si>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</si>
  <si>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</si>
  <si>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ZG916</t>
  </si>
  <si>
    <t>Elektroda neutrální bipolární pro dospělé á 100 ks 2510</t>
  </si>
  <si>
    <t>ZQ248</t>
  </si>
  <si>
    <t>Hadička spojovací HS 1,8 x 450 mm LL DEPH free 2200 045 ND</t>
  </si>
  <si>
    <t>ZF159</t>
  </si>
  <si>
    <t>Nádoba na kontaminovaný odpad 1 l 15-0002</t>
  </si>
  <si>
    <t>ZE159</t>
  </si>
  <si>
    <t>Nádoba na kontaminovaný odpad 2 l 15-0003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</si>
  <si>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</si>
  <si>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</si>
  <si>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</si>
  <si>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</si>
  <si>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</si>
  <si>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</si>
  <si>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</si>
  <si>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</si>
  <si>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</si>
  <si>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</si>
  <si>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</si>
  <si>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</si>
  <si>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</si>
  <si>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</si>
  <si>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</si>
  <si>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</si>
  <si>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</si>
  <si>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</si>
  <si>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ZQ555</t>
  </si>
  <si>
    <t>Jehla Ultraplex 360, 22G, 0,70 x 80 mm bal. á 25 ks 4892608-01</t>
  </si>
  <si>
    <t>50115067</t>
  </si>
  <si>
    <t>ZPr - rukavice (Z532)</t>
  </si>
  <si>
    <t>ZE992</t>
  </si>
  <si>
    <t>Rukavice operační latex s pudrem sterilní ansell sensi - touch vel. 6,0 bal. á 40 párů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</si>
  <si>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</si>
  <si>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</si>
  <si>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</si>
  <si>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</si>
  <si>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</si>
  <si>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</si>
  <si>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</si>
  <si>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</si>
  <si>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</si>
  <si>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</si>
  <si>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</si>
  <si>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</si>
  <si>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</si>
  <si>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</si>
  <si>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</si>
  <si>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</si>
  <si>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</si>
  <si>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</si>
  <si>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</si>
  <si>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</si>
  <si>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</si>
  <si>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</si>
  <si>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DD269</t>
  </si>
  <si>
    <t>MEMBRÁNOVÁ SOUPRAVA Cl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</si>
  <si>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</si>
  <si>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</si>
  <si>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</si>
  <si>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</si>
  <si>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</si>
  <si>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</si>
  <si>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</si>
  <si>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</si>
  <si>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</si>
  <si>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</si>
  <si>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</si>
  <si>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</si>
  <si>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</si>
  <si>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</si>
  <si>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ZL977</t>
  </si>
  <si>
    <t>Kanystr renasys GO 750 ml pro podtlakovou terapii 66800916</t>
  </si>
  <si>
    <t>ZD668</t>
  </si>
  <si>
    <t>Kompresa gáza 10 x 10 cm/5 ks sterilní 1325019275</t>
  </si>
  <si>
    <t>ZA333</t>
  </si>
  <si>
    <t>Krytí aquacel Ag hydrofibre 10 x 10 cm á 10 ks 0081082 403708</t>
  </si>
  <si>
    <t>ZI848</t>
  </si>
  <si>
    <t>Krytí askina 10 x 10 dressil bal. á 10 ks 5291010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</si>
  <si>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</si>
  <si>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</si>
  <si>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</si>
  <si>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</si>
  <si>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ZA627</t>
  </si>
  <si>
    <t>Krytí granuflex extra thin 5 x 10 cm á 10 ks 0021661 187959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</si>
  <si>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</si>
  <si>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</si>
  <si>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</si>
  <si>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</si>
  <si>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</si>
  <si>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</si>
  <si>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</si>
  <si>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</si>
  <si>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</si>
  <si>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</si>
  <si>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</si>
  <si>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</si>
  <si>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</si>
  <si>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</si>
  <si>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</si>
  <si>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</si>
  <si>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</si>
  <si>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</si>
  <si>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ZN895</t>
  </si>
  <si>
    <t>Krytí reston nesterilní 10,0 cm x 5,0 cm x 5 m role 1563L</t>
  </si>
  <si>
    <t>ZC702</t>
  </si>
  <si>
    <t>Krytí tegaderm   6,0 cm x  7,0 cm bal. á 100 ks 1624W</t>
  </si>
  <si>
    <t>ZA324</t>
  </si>
  <si>
    <t>Krytí tegaderm 10,0 cm x 12,0 cm bal. á 50 ks 1626W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</si>
  <si>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</si>
  <si>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</si>
  <si>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</si>
  <si>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</si>
  <si>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</si>
  <si>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</si>
  <si>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ZQ491</t>
  </si>
  <si>
    <t>Krytí ZETUVIT Plus vysoce savé, sterilní 20 x 25 cm bal. á 10 ks  4137138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</si>
  <si>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</si>
  <si>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</si>
  <si>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</si>
  <si>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</si>
  <si>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</si>
  <si>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</si>
  <si>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ZA418</t>
  </si>
  <si>
    <t>Náplast metaline pod TS 8 x 9 cm 23094</t>
  </si>
  <si>
    <t>ZH012</t>
  </si>
  <si>
    <t>Náplast micropore 2,50 cm x 9,10 m 840W-1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</si>
  <si>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</si>
  <si>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</si>
  <si>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</si>
  <si>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</si>
  <si>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</si>
  <si>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1527-1 - nahrazeno ZQ117</t>
  </si>
  <si>
    <t>ZF351</t>
  </si>
  <si>
    <t>Náplast transpore bílá 1,25 cm x 9,14 m bal. á 24 ks 1534-0</t>
  </si>
  <si>
    <t>ZF352</t>
  </si>
  <si>
    <t>Náplast transpore bílá 2,50 cm x 9,14 m bal. á 12 ks 1534-1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</si>
  <si>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</si>
  <si>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</si>
  <si>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</si>
  <si>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</si>
  <si>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</si>
  <si>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</si>
  <si>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</si>
  <si>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</si>
  <si>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</si>
  <si>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</si>
  <si>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</si>
  <si>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</si>
  <si>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ZP221</t>
  </si>
  <si>
    <t>Obvaz elastický síťový pruban Tg-fix vel. D větší hlava, slabší trup 25 m 24253</t>
  </si>
  <si>
    <t>ZA527</t>
  </si>
  <si>
    <t>Set sterilní pro malé chir.výkony Mediset bal. á 27 ks 4709673</t>
  </si>
  <si>
    <t>ZA572</t>
  </si>
  <si>
    <t>Set sterilní pro převaz rány Mediset bal. 75 ks 4706321</t>
  </si>
  <si>
    <t>ZA637</t>
  </si>
  <si>
    <t>Set sterilní subclavia ARO karton á 30 ks 41024</t>
  </si>
  <si>
    <t>ZA618</t>
  </si>
  <si>
    <t>Tampon sterilní stáčený 30 x 30 dvouvr.(30x60) cm / 5 ks karton á 1200 ks 28020</t>
  </si>
  <si>
    <t>ZA617</t>
  </si>
  <si>
    <t>Tampon TC-OC k ošetření dutiny ústní á 250 ks 12240</t>
  </si>
  <si>
    <t>ZA446</t>
  </si>
  <si>
    <t>Vata buničitá přířezy 20 x 30 cm 1230200129</t>
  </si>
  <si>
    <t>ZB772</t>
  </si>
  <si>
    <t>Adaptér přechodka luer 450070</t>
  </si>
  <si>
    <t>ZK693</t>
  </si>
  <si>
    <t>Aquapak - sterilní voda 1070 ml + adaptér bal. 10 ks404128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</si>
  <si>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</si>
  <si>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</si>
  <si>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</si>
  <si>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</si>
  <si>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ZQ490</t>
  </si>
  <si>
    <t>Elektroda EKG pěnová pr. 48 mm pro dospělé (ES GS48) H-108003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</si>
  <si>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</si>
  <si>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</si>
  <si>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</si>
  <si>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</si>
  <si>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</si>
  <si>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</si>
  <si>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</si>
  <si>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</si>
  <si>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</si>
  <si>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</si>
  <si>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ZB449</t>
  </si>
  <si>
    <t>Kanyla ET 7,0 s manžetou 9570E</t>
  </si>
  <si>
    <t>ZA279</t>
  </si>
  <si>
    <t>Kanyla TS 7,0 s manžetou 100/800/070</t>
  </si>
  <si>
    <t>ZB314</t>
  </si>
  <si>
    <t>Kanyla TS 8,0 s manžetou bal. á 2 ks 100/523/080</t>
  </si>
  <si>
    <t>ZB432</t>
  </si>
  <si>
    <t>Katetr močový foley s teplotním čidlem CH14  HTB32-14</t>
  </si>
  <si>
    <t>ZB433</t>
  </si>
  <si>
    <t>Katetr močový foley s teplotním čidlem CH16 HTB32-16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</si>
  <si>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</si>
  <si>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</si>
  <si>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</si>
  <si>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</si>
  <si>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ZO372</t>
  </si>
  <si>
    <t>Konektor bezjehlový OptiSyte JIM:JSM4001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</si>
  <si>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</si>
  <si>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</si>
  <si>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</si>
  <si>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</si>
  <si>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</si>
  <si>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</si>
  <si>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</si>
  <si>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</si>
  <si>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</si>
  <si>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</si>
  <si>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ZB439</t>
  </si>
  <si>
    <t>Odstraňovač náplastí Convacare á 100 ks 0011279 37443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</si>
  <si>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</si>
  <si>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</si>
  <si>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</si>
  <si>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</si>
  <si>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</si>
  <si>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</si>
  <si>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ZB648</t>
  </si>
  <si>
    <t>Páska fixační Hand-Fix 30 bal. á 2 ks NKS:60-65</t>
  </si>
  <si>
    <t>ZP860</t>
  </si>
  <si>
    <t>Páska tracheostomická fixační 52 cm bal. á 5 ks 40-0005-044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</si>
  <si>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</si>
  <si>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</si>
  <si>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</si>
  <si>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</si>
  <si>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</si>
  <si>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</si>
  <si>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ZA691</t>
  </si>
  <si>
    <t>Rampa 3 kohouty discofix 16600C/4085434/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</si>
  <si>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</si>
  <si>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</si>
  <si>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</si>
  <si>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</si>
  <si>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</si>
  <si>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</si>
  <si>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</si>
  <si>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</si>
  <si>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ZI344</t>
  </si>
  <si>
    <t>Sáček výpustný + invisiclose natura 70 mm béžový standard bal. á 10 ks 0082655 416423</t>
  </si>
  <si>
    <t>ZE884</t>
  </si>
  <si>
    <t>Sáček výpustný+ invisiclose natura 57 mm béžový standard bal. á 10 ks 0082654 416420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</si>
  <si>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</si>
  <si>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</si>
  <si>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ZC640</t>
  </si>
  <si>
    <t>Senzor k měření hemodynamiky flotrac s hadičkou 213 cm k monitoru VIGILEO MHD8R</t>
  </si>
  <si>
    <t>ZD702</t>
  </si>
  <si>
    <t>Set dialyzační Multifiltrate Ci-Ca CVVHD 1000 5039011</t>
  </si>
  <si>
    <t>ZP046</t>
  </si>
  <si>
    <t>Set dialyzační Multifiltrate PRO CiCa HD 1000 F00000463</t>
  </si>
  <si>
    <t>ZQ938</t>
  </si>
  <si>
    <t>Set dialyzační PRISMAFLEX ST150  k přístroji PRISMAFLEX bal. á 4 ks 107640</t>
  </si>
  <si>
    <t>ZD616</t>
  </si>
  <si>
    <t>Set sterilní pro močovou katetrizaci+ aqua permanent 4 Mediset 753882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</si>
  <si>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</si>
  <si>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</si>
  <si>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</si>
  <si>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</si>
  <si>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</si>
  <si>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</si>
  <si>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ZK657</t>
  </si>
  <si>
    <t>Spojka čtyřcestná k dialýze 4-way adaptor á 20 ks AQUASPIKE 1500040206</t>
  </si>
  <si>
    <t>ZA860</t>
  </si>
  <si>
    <t>Spojka dvojitá otočná čistá á 20 ks 23412</t>
  </si>
  <si>
    <t>ZD458</t>
  </si>
  <si>
    <t>Spojka vrapovaná roztaž.rovná 15F bal. á 50 ks 038-61-311</t>
  </si>
  <si>
    <t>ZA789</t>
  </si>
  <si>
    <t>Stříkačka injekční 2-dílná 2 ml L Inject Solo 4606027V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</si>
  <si>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</si>
  <si>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</si>
  <si>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</si>
  <si>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</si>
  <si>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</si>
  <si>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</si>
  <si>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</si>
  <si>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</si>
  <si>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</si>
  <si>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</si>
  <si>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</si>
  <si>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</si>
  <si>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</si>
  <si>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</si>
  <si>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ZD963</t>
  </si>
  <si>
    <t>Systém hrudní drenážní altitude bal. á 5 ks 8888571371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</si>
  <si>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</si>
  <si>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</si>
  <si>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</si>
  <si>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</si>
  <si>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</si>
  <si>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</si>
  <si>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</si>
  <si>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</si>
  <si>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ZA812</t>
  </si>
  <si>
    <t>Uzávěr do katetrů 4435001</t>
  </si>
  <si>
    <t>ZM874</t>
  </si>
  <si>
    <t>Vak dializační odpadní PRISMAFLEX 9 lt.  k přístroji PRISMAFLEX  bal. á 30 ks 107650</t>
  </si>
  <si>
    <t>ZK798</t>
  </si>
  <si>
    <t>Zátka combi modrá 4495152</t>
  </si>
  <si>
    <t>ZB756</t>
  </si>
  <si>
    <t>Zkumavka 3 ml K3 edta fialová 454086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</si>
  <si>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</si>
  <si>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</si>
  <si>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</si>
  <si>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</si>
  <si>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</si>
  <si>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</si>
  <si>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</si>
  <si>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</si>
  <si>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</si>
  <si>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</si>
  <si>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</si>
  <si>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</si>
  <si>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50115062</t>
  </si>
  <si>
    <t>ZPr - materiál hemodialýza (Z525)</t>
  </si>
  <si>
    <t>ZP147</t>
  </si>
  <si>
    <t>Roztok Citra-Lock 4%, ampule 5 ml bal. á 20 ks ZZ-24060201</t>
  </si>
  <si>
    <t>50115063</t>
  </si>
  <si>
    <t>ZPr - vaky, sety (Z528)</t>
  </si>
  <si>
    <t>ZQ621</t>
  </si>
  <si>
    <t>Set dialyzační OMNISET CVVHDF včetně filtru 1,6 a CiCa  k přístroji OMNI bal. á 4 ks 7211151</t>
  </si>
  <si>
    <t>ZA715</t>
  </si>
  <si>
    <t>Set infuzní intrafix primeline classic 150 cm 4062957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</si>
  <si>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</si>
  <si>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</si>
  <si>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</si>
  <si>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</si>
  <si>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</si>
  <si>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</si>
  <si>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50115064</t>
  </si>
  <si>
    <t>ZPr - šicí materiál (Z529)</t>
  </si>
  <si>
    <t>ZB134</t>
  </si>
  <si>
    <t>Šití dafilon modrý 3/0 (2) bal. á 36 ks C0932213</t>
  </si>
  <si>
    <t>ZA833</t>
  </si>
  <si>
    <t>Jehla injekční 0,8 x 40 mm zelená 4657527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</si>
  <si>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</si>
  <si>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</si>
  <si>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</si>
  <si>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</si>
  <si>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</si>
  <si>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</si>
  <si>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</si>
  <si>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</si>
  <si>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</si>
  <si>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</si>
  <si>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</si>
  <si>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</si>
  <si>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</si>
  <si>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</si>
  <si>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ZE265</t>
  </si>
  <si>
    <t>Katetr CVC 3 lumen 7 Fr x 15 cm certofix protect trio V715 s antimikr.úpravou bal. á 10 ks 4162153P</t>
  </si>
  <si>
    <t>ZD827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</si>
  <si>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</si>
  <si>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</si>
  <si>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</si>
  <si>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ZQ949</t>
  </si>
  <si>
    <t>Katetr dialyzační 3 lumen 13,0 Fr x 15 cm POWER-TRIALYSIS akutní rovný ( katetrizační set ) bal. á 5 ks 5608150</t>
  </si>
  <si>
    <t>ZQ950</t>
  </si>
  <si>
    <t>Katetr dialyzační 3 lumen 13,0 Fr x 20 cm POWER-TRIALYSIS akutní rovný ( katetrizační set ) bal. á 5 ks 5608200</t>
  </si>
  <si>
    <t>50115079</t>
  </si>
  <si>
    <t>ZPr - internzivní péče (Z542)</t>
  </si>
  <si>
    <t>ZB751</t>
  </si>
  <si>
    <t>Hadice PVC 8/12 á 30 m P00468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</si>
  <si>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</si>
  <si>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</si>
  <si>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</si>
  <si>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</si>
  <si>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</si>
  <si>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</si>
  <si>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ZD534</t>
  </si>
  <si>
    <t>Okruh dýchací compact II 2,0 m 2151000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</si>
  <si>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</si>
  <si>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</si>
  <si>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</si>
  <si>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</si>
  <si>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DC515</t>
  </si>
  <si>
    <t>Čistící roztok k dekontaminaci 100 ml  (HYPOCHLORID.ROZTOK,S5362)</t>
  </si>
  <si>
    <t>DE022</t>
  </si>
  <si>
    <t>Glukózová membránová souprava</t>
  </si>
  <si>
    <t>DF166</t>
  </si>
  <si>
    <t>KALIBRAČNÍ ROZTOK 2  S1830 (ABL 825)</t>
  </si>
  <si>
    <t>DD075</t>
  </si>
  <si>
    <t>MEMBRÁNOVÁ SOUPRAVA REF.</t>
  </si>
  <si>
    <t>DC634</t>
  </si>
  <si>
    <t>THB KALIBRAČNÍ ROZTOK,S7770</t>
  </si>
  <si>
    <t>ZC065</t>
  </si>
  <si>
    <t>Kapilára heparin sodný 140 ul / 1,2 x 125 mm + drátek sklo 125/140</t>
  </si>
  <si>
    <t>ZA539</t>
  </si>
  <si>
    <t>Kompresa NT 10 x 10 cm nesterilní 06103</t>
  </si>
  <si>
    <t>ZC845</t>
  </si>
  <si>
    <t>Kompresa NT 10 x 20 cm/5 ks sterilní 26621</t>
  </si>
  <si>
    <t>ZA643</t>
  </si>
  <si>
    <t>Kompresa vliwasoft 10 x 20 nesterilní á 100 ks 12070</t>
  </si>
  <si>
    <t>ZA545</t>
  </si>
  <si>
    <t>Krytí hydrogelové nu-gel s algin. 15 g bal. á 10 ks SYSMNG415EE</t>
  </si>
  <si>
    <t>ZD770</t>
  </si>
  <si>
    <t>Krytí tubifast 7,5 x 10 m 2438</t>
  </si>
  <si>
    <t>ZI600</t>
  </si>
  <si>
    <t>Náplast curapor 10 x 15 cm 32914 ( náhrada za cosmopor )</t>
  </si>
  <si>
    <t>ZC885</t>
  </si>
  <si>
    <t>Náplast omnifix E 10 cm x 10 m 900650</t>
  </si>
  <si>
    <t>ZA450</t>
  </si>
  <si>
    <t>Náplast omniplast 1,25 cm x 9,1 m 9004520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</si>
  <si>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</si>
  <si>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</si>
  <si>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</si>
  <si>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</si>
  <si>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ZN618</t>
  </si>
  <si>
    <t>Brýle kyslíkové pro dospělé bal. á 100 ks A0100</t>
  </si>
  <si>
    <t>ZB771</t>
  </si>
  <si>
    <t>Držák jehly základní 450201</t>
  </si>
  <si>
    <t>ZB844</t>
  </si>
  <si>
    <t>Esmarch - pryžové obinadlo 60 x 1250 KVS 06125</t>
  </si>
  <si>
    <t>ZD945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</si>
  <si>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</si>
  <si>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</si>
  <si>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</si>
  <si>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</si>
  <si>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</si>
  <si>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ZQ249</t>
  </si>
  <si>
    <t>Hadička spojovací HS 1,8 x 1800 mm LL DEPH free 2200 180 ND</t>
  </si>
  <si>
    <t>ZB816</t>
  </si>
  <si>
    <t>Hadička spojovací perfusor 150 cm černá bal. á 100 ks 8722919</t>
  </si>
  <si>
    <t>ZB541</t>
  </si>
  <si>
    <t>Jehelec mayo-hegar 160 mm P01126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</si>
  <si>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</si>
  <si>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</si>
  <si>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</si>
  <si>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</si>
  <si>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ZE374</t>
  </si>
  <si>
    <t>Kanyla ET 8,5 se sáním nad manžetou SACETT I.D. bal. á 10 ks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</si>
  <si>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</si>
  <si>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</si>
  <si>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</si>
  <si>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</si>
  <si>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</si>
  <si>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</si>
  <si>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</si>
  <si>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</si>
  <si>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</si>
  <si>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</si>
  <si>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</si>
  <si>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</si>
  <si>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</si>
  <si>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</si>
  <si>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ZH816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</si>
  <si>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</si>
  <si>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</si>
  <si>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</si>
  <si>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</si>
  <si>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</si>
  <si>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</si>
  <si>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</si>
  <si>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</si>
  <si>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</si>
  <si>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ZK884</t>
  </si>
  <si>
    <t>Kohout trojcestný discofix modrý 4095111</t>
  </si>
  <si>
    <t>ZC059</t>
  </si>
  <si>
    <t>Láhev redon drenofast 400 ml-kompletní bal. á 40 ks 28400</t>
  </si>
  <si>
    <t>ZA922</t>
  </si>
  <si>
    <t>Lžíce laryngoskopická 3 bal. á 10 ks DS.3940.150.20</t>
  </si>
  <si>
    <t>ZA921</t>
  </si>
  <si>
    <t>Lžíce laryngoskopická 4 bal. á 10 ks DS.3940.150.25</t>
  </si>
  <si>
    <t>ZF192</t>
  </si>
  <si>
    <t>Nádoba na kontaminovaný odpad 4 l 15-0004</t>
  </si>
  <si>
    <t>ZQ137</t>
  </si>
  <si>
    <t>Nůžky chirurgické rovné hrtonaté 130 mm TK-AJ 025-13</t>
  </si>
  <si>
    <t>ZN947</t>
  </si>
  <si>
    <t>Nůžky převazové lister 180 mm lomené PL827-106</t>
  </si>
  <si>
    <t>ZQ143</t>
  </si>
  <si>
    <t>Pinzeta anatomická rovná úzká 145 mm TK-BA 100-14</t>
  </si>
  <si>
    <t>ZF912</t>
  </si>
  <si>
    <t>Pinzeta chirurgická rovná 1 x 2 zuby jemná 145 mm B397114920027</t>
  </si>
  <si>
    <t>ZB301</t>
  </si>
  <si>
    <t>Rampa 5 kohoutů bez PVC lipidorezistentní bal. á 20 ks RP 5000 M</t>
  </si>
  <si>
    <t>ZA688</t>
  </si>
  <si>
    <t>Sáček močový curity s hod. diurézou 400 ml hadička 150 cm 8150 - dlouhodobý výpadek</t>
  </si>
  <si>
    <t>ZD030</t>
  </si>
  <si>
    <t>Skalpel jednorázový cutfix sterilní bal. á 10 ks 5518040</t>
  </si>
  <si>
    <t>ZJ312</t>
  </si>
  <si>
    <t>Sonda žaludeční CH16 1200 mm s RTG linkou bal. á 50 ks 412016</t>
  </si>
  <si>
    <t>ZE146</t>
  </si>
  <si>
    <t>Souprava nebulizační uzavřená In-Line-Neb Tee Kit  bal. á 50 ks 41745</t>
  </si>
  <si>
    <t>ZB488</t>
  </si>
  <si>
    <t>Sprej cavilon 28 ml bal. á 12 ks 3346E</t>
  </si>
  <si>
    <t>ZK569</t>
  </si>
  <si>
    <t>Stojan na zkumavky univerzální bílý 190 x 60 x 80 mm (212-1421) KART560</t>
  </si>
  <si>
    <t>ZN349</t>
  </si>
  <si>
    <t>Systém hrudní drenáže Drentech Variant 3 komorový mech.regulace bal á 4 ks 10112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</si>
  <si>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</si>
  <si>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</si>
  <si>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</si>
  <si>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</si>
  <si>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ZK799</t>
  </si>
  <si>
    <t>Zátka combi červená 4495101</t>
  </si>
  <si>
    <t>ZC872</t>
  </si>
  <si>
    <t>Zátka ke kapiláře 140 ul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</si>
  <si>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</si>
  <si>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</si>
  <si>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</si>
  <si>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</si>
  <si>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</si>
  <si>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</si>
  <si>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ZG515</t>
  </si>
  <si>
    <t>Zkumavka močová vacuette 10,5 ml bal. á 50 ks 455007</t>
  </si>
  <si>
    <t>ZB773</t>
  </si>
  <si>
    <t>Zkumavka šedá-glykemie 454085</t>
  </si>
  <si>
    <t>ZA804</t>
  </si>
  <si>
    <t>Sáček močový ureofix s hod.diurézou 500 ml klasik s výpustí a antiref. ventilem hadička 120 cm 4417930</t>
  </si>
  <si>
    <t>ZQ719</t>
  </si>
  <si>
    <t>Set pro enterální výživu FREEGO ENTERAL FEEDING SET k enterální pumpě Abbot Freego, hadička 245 cm (S0351-00) 3238301</t>
  </si>
  <si>
    <t>ZC499</t>
  </si>
  <si>
    <t>Souprave nebulizační otevřená (2505000/L) 2605000</t>
  </si>
  <si>
    <t>ZA999</t>
  </si>
  <si>
    <t>Jehla injekční 0,5 x 16 mm oranžová 4657853</t>
  </si>
  <si>
    <t>ZB768</t>
  </si>
  <si>
    <t>Jehla vakuová 216/38 mm zelená 450076</t>
  </si>
  <si>
    <t>ZP946</t>
  </si>
  <si>
    <t>Rukavice vyšetřovací nitril basic bez pudru modré S bal. á 200 ks 44750</t>
  </si>
  <si>
    <t>ZL249</t>
  </si>
  <si>
    <t>Hadice vrapovaná bal. á 50 m 038-01-228</t>
  </si>
  <si>
    <t>ZD011</t>
  </si>
  <si>
    <t>Maska aerosolová pro dospělé 1108000 bal. á 70 ks (1103000)</t>
  </si>
  <si>
    <t>ZC698</t>
  </si>
  <si>
    <t>Maska kyslíková + hadička pro dosp.(1105000) 1135015</t>
  </si>
  <si>
    <t>ZD184</t>
  </si>
  <si>
    <t>Maska pro neinvazivní ventilaci Nova Star vel. L MP01581</t>
  </si>
  <si>
    <t>ZJ654</t>
  </si>
  <si>
    <t>Maska pro neinvazivní ventilaci Nova Star vel. M MP01580</t>
  </si>
  <si>
    <t>ZN621</t>
  </si>
  <si>
    <t>Nos umělý s portem pro odsávání bal. á 30 ks B0300(6000)</t>
  </si>
  <si>
    <t>ZD740</t>
  </si>
  <si>
    <t>Kompresa gáza sterilkompres 7,5 x 7,5 cm/5 ks, 100% bavlna, sterilní 1325019265(1230119225)</t>
  </si>
  <si>
    <t>ZQ158</t>
  </si>
  <si>
    <t>Krytí 7D-Fix - fixace I.V.kanyl netkaný textil a fólie sterilní 9 x 11,6 cm bal. á 100 ks (náhrada za tegaderm) 812010</t>
  </si>
  <si>
    <t>ZH011</t>
  </si>
  <si>
    <t>Náplast micropore 1,25 cm x 9,14 m bal. á 24 ks 1530-0</t>
  </si>
  <si>
    <t>ZD103</t>
  </si>
  <si>
    <t>Náplast omniplast 2,5 cm x 9,2 m 9004530</t>
  </si>
  <si>
    <t>ZK975</t>
  </si>
  <si>
    <t>Cévka odsávací CH10 s přerušovačem sání, délka 50 cm, P01169a</t>
  </si>
  <si>
    <t>ZK979</t>
  </si>
  <si>
    <t>Cévka odsávací CH18 s přerušovačem sání, délka 50 cm, P01177a</t>
  </si>
  <si>
    <t>ZQ570</t>
  </si>
  <si>
    <t>Elektroda EKG dětská 32 x 36 mm á 50 ks (ES GS2245) H-108004</t>
  </si>
  <si>
    <t>ZE177</t>
  </si>
  <si>
    <t>Filtr iso-gard dětský bal. á 50 ks 19511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</si>
  <si>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</si>
  <si>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</si>
  <si>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</si>
  <si>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</si>
  <si>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</si>
  <si>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</si>
  <si>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</si>
  <si>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</si>
  <si>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</si>
  <si>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</si>
  <si>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</si>
  <si>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</si>
  <si>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</si>
  <si>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</si>
  <si>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</si>
  <si>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</si>
  <si>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</si>
  <si>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</si>
  <si>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</si>
  <si>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</si>
  <si>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</si>
  <si>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</si>
  <si>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ZD979</t>
  </si>
  <si>
    <t>Kanyla vasofix 17G bílá safety 4269152S-01</t>
  </si>
  <si>
    <t>ZD809</t>
  </si>
  <si>
    <t>Kanyla vasofix 20G růžová safety 4269110S-01</t>
  </si>
  <si>
    <t>ZD808</t>
  </si>
  <si>
    <t>Kanyla vasofix 22G modrá safety 4269098S-01</t>
  </si>
  <si>
    <t>ZB102</t>
  </si>
  <si>
    <t>Láhev k odsávačce flovac 1l hadice 1,8 m á 45 ks 000-036-020</t>
  </si>
  <si>
    <t>ZP862</t>
  </si>
  <si>
    <t>Lžíce laryngoskopická  Truphatek Green lite MAC 4 jednorázová bal. á 20 ks 4551004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</si>
  <si>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</si>
  <si>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</si>
  <si>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</si>
  <si>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</si>
  <si>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</si>
  <si>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</si>
  <si>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ZC722</t>
  </si>
  <si>
    <t>Páska fixační bal. á 12 ks LNOP 1053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</si>
  <si>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</si>
  <si>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</si>
  <si>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</si>
  <si>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</si>
  <si>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</si>
  <si>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</si>
  <si>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</si>
  <si>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</si>
  <si>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ZF798</t>
  </si>
  <si>
    <t>Rourka tracheální nasální 8,0 mm bal. á 10 ks 100/133/080</t>
  </si>
  <si>
    <t>ZB825</t>
  </si>
  <si>
    <t>Set epidurální perifix 421 18G kompletní set 4514211C</t>
  </si>
  <si>
    <t>ZB682</t>
  </si>
  <si>
    <t>Spojka oboustraná otočná steril.bal. á 20 ks 23411</t>
  </si>
  <si>
    <t>ZH491</t>
  </si>
  <si>
    <t>Stříkačka injekční 3-dílná 50 - 60 ml LL MRG00711</t>
  </si>
  <si>
    <t>ZF939</t>
  </si>
  <si>
    <t>Vzduchovod nosní 4,0 mm bal. á 10 ks 321040</t>
  </si>
  <si>
    <t>ZJ096</t>
  </si>
  <si>
    <t>Vzduchovod nosní 6,0 mm bal. á 10 ks 321060 výpadek do 7/19</t>
  </si>
  <si>
    <t>ZJ098</t>
  </si>
  <si>
    <t>Vzduchovod nosní 7,0 mm bal. á 10 ks 321070</t>
  </si>
  <si>
    <t>ZJ100</t>
  </si>
  <si>
    <t>Vzduchovod nosní 8,0 mm bal. á 10 ks 321080</t>
  </si>
  <si>
    <t>ZJ114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</si>
  <si>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</si>
  <si>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</si>
  <si>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</si>
  <si>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</si>
  <si>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</si>
  <si>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ZB525</t>
  </si>
  <si>
    <t>Zavaděč ETK 10F bal. á 25 ks 5-15103</t>
  </si>
  <si>
    <t>ZN128</t>
  </si>
  <si>
    <t>Zavaděč vzdušný S – GUIDE 15CH délka 65 cm pro oxygenii s lumenem a tvarovou pamětí bal. á 5 ks 33-90-650-1</t>
  </si>
  <si>
    <t>ZB209</t>
  </si>
  <si>
    <t>Set transfúzní BLLP pro přetlakovou transfuzi bez vzdušného filtru hemomed 05123</t>
  </si>
  <si>
    <t>ZB342</t>
  </si>
  <si>
    <t>Jehla spinální atraucan hnědý 26 G x 88 mm bal. á 25 ks 4504739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</si>
  <si>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</si>
  <si>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</si>
  <si>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</si>
  <si>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</si>
  <si>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</si>
  <si>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</si>
  <si>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</si>
  <si>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</si>
  <si>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</si>
  <si>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</si>
  <si>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ZJ184</t>
  </si>
  <si>
    <t>Jehla stimuplex - ultra 360 G22/0,7 x 50 mm á 25 ks 4892505-01</t>
  </si>
  <si>
    <t>ZQ554</t>
  </si>
  <si>
    <t>Jehla Ultraplex 360, 22G, 0,70 x 50 mm bal. á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</si>
  <si>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</si>
  <si>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</si>
  <si>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</si>
  <si>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</si>
  <si>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</si>
  <si>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</si>
  <si>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</si>
  <si>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</si>
  <si>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</si>
  <si>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</si>
  <si>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</si>
  <si>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</si>
  <si>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</si>
  <si>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</si>
  <si>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</si>
  <si>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</si>
  <si>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</si>
  <si>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dospělá s hadičkou a nosní svorkou (OS/100)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</si>
  <si>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</si>
  <si>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</si>
  <si>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</si>
  <si>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</si>
  <si>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</si>
  <si>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</si>
  <si>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</si>
  <si>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</si>
  <si>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</si>
  <si>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</si>
  <si>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</si>
  <si>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</si>
  <si>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</si>
  <si>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</si>
  <si>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</si>
  <si>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</si>
  <si>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</si>
  <si>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</si>
  <si>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</si>
  <si>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</si>
  <si>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ZM937</t>
  </si>
  <si>
    <t>Fixace nosních katetrů tubifix hypoalergenní bal. á 100 ks P-NOSE</t>
  </si>
  <si>
    <t>ZA319</t>
  </si>
  <si>
    <t>Náplast durapore 2,50 cm x 9,14 m bal. á 12 ks 1538-1</t>
  </si>
  <si>
    <t>ZB116</t>
  </si>
  <si>
    <t>Filtr neonatální kombinovaný 1441000</t>
  </si>
  <si>
    <t>ZB271</t>
  </si>
  <si>
    <t>Filtr perifix 0,2MY 4515501</t>
  </si>
  <si>
    <t>ZD801</t>
  </si>
  <si>
    <t>Fonendoskop jednostranný červený P00176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</si>
  <si>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</si>
  <si>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</si>
  <si>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</si>
  <si>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</si>
  <si>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</si>
  <si>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</si>
  <si>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</si>
  <si>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</si>
  <si>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ZF018</t>
  </si>
  <si>
    <t>Kanyla vasofix 16G šedá safety 4269179S-01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</si>
  <si>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</si>
  <si>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</si>
  <si>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</si>
  <si>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</si>
  <si>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</si>
  <si>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</si>
  <si>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</si>
  <si>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</si>
  <si>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ZB684</t>
  </si>
  <si>
    <t>Sonda žaludeční CH42, délka 80 cm 22-42.520</t>
  </si>
  <si>
    <t>ZB217</t>
  </si>
  <si>
    <t>Šití dafilon modrý 3/0 (2) bal. á 36 ks C0932353</t>
  </si>
  <si>
    <t>ZA931</t>
  </si>
  <si>
    <t>Okruh dýchací ventilační pro děti 15 mm 1,5 m hadice + vak 2164</t>
  </si>
  <si>
    <t>ZC498</t>
  </si>
  <si>
    <t>Držák močových sáčků UH 800800100</t>
  </si>
  <si>
    <t>ZA698</t>
  </si>
  <si>
    <t>Elektroda EKG H124SG kojenecká bal. á 500 ks 31.1245.21</t>
  </si>
  <si>
    <t>ZA839</t>
  </si>
  <si>
    <t>Kanyla ET 4,0 s manžetou 9440E</t>
  </si>
  <si>
    <t>ZA841</t>
  </si>
  <si>
    <t>Kanyla ET 4,5 s manžetou (KARIM nechce) 107-45G</t>
  </si>
  <si>
    <t>ZL716</t>
  </si>
  <si>
    <t>Kanyla introcan safety 3 žlutá 24G bal. á 50 ks 4251127-01</t>
  </si>
  <si>
    <t>ZA744</t>
  </si>
  <si>
    <t>Kanyla neoflon 24G žlutá BDC391350</t>
  </si>
  <si>
    <t>ZQ496</t>
  </si>
  <si>
    <t>Rourka tracheální ORAL/NASAL  KimVent Microcuff pediatrická, pro věk 4-&lt;6 let, 4,5 mm, sterilní, bal. á 10 ks 35114</t>
  </si>
  <si>
    <t>ZA746</t>
  </si>
  <si>
    <t>Stříkačka injekční 3-dílná 1 ml L tuberculin Omnifix Solo 9161406V</t>
  </si>
  <si>
    <t>ZH432</t>
  </si>
  <si>
    <t>Jehla spinální-qunckeho hrot 22 G x 38 á 25 ks 76.111.22.015</t>
  </si>
  <si>
    <t>ZO118</t>
  </si>
  <si>
    <t>Maska laryngeální LMA Supreme zahnutá vel. č 1,5 bal. á 10 ks 175015</t>
  </si>
  <si>
    <t>ZO119</t>
  </si>
  <si>
    <t>Maska laryngeální LMA Supreme zahnutá vel. č 2,0 bal. á 10 ks 175020</t>
  </si>
  <si>
    <t>ZN311</t>
  </si>
  <si>
    <t>Maska laryngeální LMA Supreme zahnutá vel. č 2,5 bal. á 10 ks 175025</t>
  </si>
  <si>
    <t>ZN312</t>
  </si>
  <si>
    <t>Maska laryngeální LMA Supreme zahnutá vel. č 3,0 bal. á 10 ks 175030</t>
  </si>
  <si>
    <t>ZH454</t>
  </si>
  <si>
    <t>Maska laryngeální Sure Seal LM Cuff Pilot 105210-000020</t>
  </si>
  <si>
    <t>ZH455</t>
  </si>
  <si>
    <t>Maska laryngeální Sure Seal LM Cuff Pilot 105210-000025</t>
  </si>
  <si>
    <t>ZK712</t>
  </si>
  <si>
    <t>Maska supraglotická č. 2,0 8202000</t>
  </si>
  <si>
    <t>ZK713</t>
  </si>
  <si>
    <t>Maska supraglotická č. 2,5 8225000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</si>
  <si>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</si>
  <si>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</si>
  <si>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</si>
  <si>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</si>
  <si>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</si>
  <si>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</si>
  <si>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</si>
  <si>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</si>
  <si>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</si>
  <si>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</si>
  <si>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</si>
  <si>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</si>
  <si>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</si>
  <si>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</si>
  <si>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</si>
  <si>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</si>
  <si>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</si>
  <si>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</si>
  <si>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</si>
  <si>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</si>
  <si>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</si>
  <si>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</si>
  <si>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</si>
  <si>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</si>
  <si>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Bartuš Michal</t>
  </si>
  <si>
    <t>Cvrkal Pavel</t>
  </si>
  <si>
    <t>Dostálová Kateřina</t>
  </si>
  <si>
    <t>Gallová Zuzana</t>
  </si>
  <si>
    <t>Havlíková Jana</t>
  </si>
  <si>
    <t>Honig Pavel</t>
  </si>
  <si>
    <t>Hudeček Martin</t>
  </si>
  <si>
    <t>Ježková Petra</t>
  </si>
  <si>
    <t>Jurečková Lucie</t>
  </si>
  <si>
    <t>Klementa Bronislav</t>
  </si>
  <si>
    <t>Klementová Olga</t>
  </si>
  <si>
    <t>Konečná Iva</t>
  </si>
  <si>
    <t>Král Michal</t>
  </si>
  <si>
    <t>Krasulová Andrea</t>
  </si>
  <si>
    <t>Mareš Marcel</t>
  </si>
  <si>
    <t>Minarik Pavel</t>
  </si>
  <si>
    <t>Novák Tomáš</t>
  </si>
  <si>
    <t>ObarePyszková Lenka</t>
  </si>
  <si>
    <t>Papajčík Branislav</t>
  </si>
  <si>
    <t>Papajk Jan</t>
  </si>
  <si>
    <t>Petrová Jana</t>
  </si>
  <si>
    <t>Polanská Věra</t>
  </si>
  <si>
    <t>Poljaková Iveta</t>
  </si>
  <si>
    <t>Pomajbíková Hana</t>
  </si>
  <si>
    <t>Raimr Jakub</t>
  </si>
  <si>
    <t>Skálová Jitka</t>
  </si>
  <si>
    <t>Skopal František</t>
  </si>
  <si>
    <t>Svoboda Aleš</t>
  </si>
  <si>
    <t>Špaček Rostislav</t>
  </si>
  <si>
    <t>Špaňhel Jiří</t>
  </si>
  <si>
    <t>Štrba Peter</t>
  </si>
  <si>
    <t>Uvízl Radovan</t>
  </si>
  <si>
    <t>Vasiľová Lenka</t>
  </si>
  <si>
    <t>Vavrečková Tereza</t>
  </si>
  <si>
    <t>Vydra David</t>
  </si>
  <si>
    <t>Vychodilová Ivana</t>
  </si>
  <si>
    <t>Zatloukalová Petra</t>
  </si>
  <si>
    <t>Zelená Barbora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</si>
  <si>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</si>
  <si>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</si>
  <si>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</si>
  <si>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</si>
  <si>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</si>
  <si>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</si>
  <si>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</si>
  <si>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</si>
  <si>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</si>
  <si>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0000502</t>
  </si>
  <si>
    <t>MESOCAIN 1%</t>
  </si>
  <si>
    <t>0002439</t>
  </si>
  <si>
    <t>MARCAINE 0,5%</t>
  </si>
  <si>
    <t>0007981</t>
  </si>
  <si>
    <t>0009709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</si>
  <si>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</si>
  <si>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</si>
  <si>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</si>
  <si>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</si>
  <si>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</si>
  <si>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</si>
  <si>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</si>
  <si>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</si>
  <si>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TRAMAL</t>
  </si>
  <si>
    <t>0098864</t>
  </si>
  <si>
    <t>0098872</t>
  </si>
  <si>
    <t>0098876</t>
  </si>
  <si>
    <t>0030160</t>
  </si>
  <si>
    <t>MIDAZOLAM TORREX</t>
  </si>
  <si>
    <t>0067558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</si>
  <si>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</si>
  <si>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</si>
  <si>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</si>
  <si>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</si>
  <si>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</si>
  <si>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</si>
  <si>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</si>
  <si>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</si>
  <si>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0082506</t>
  </si>
  <si>
    <t>JEHLA RADIOFREKVENČNÍ SMK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</si>
  <si>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</si>
  <si>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</si>
  <si>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</si>
  <si>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</si>
  <si>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</si>
  <si>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</si>
  <si>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</si>
  <si>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</si>
  <si>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</si>
  <si>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</si>
  <si>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</si>
  <si>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</si>
  <si>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</si>
  <si>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</si>
  <si>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</si>
  <si>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</si>
  <si>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</si>
  <si>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</si>
  <si>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</si>
  <si>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</si>
  <si>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</si>
  <si>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</si>
  <si>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</si>
  <si>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</si>
  <si>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</si>
  <si>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</si>
  <si>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</si>
  <si>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</si>
  <si>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</si>
  <si>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</si>
  <si>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</si>
  <si>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</si>
  <si>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</si>
  <si>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</si>
  <si>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</si>
  <si>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</si>
  <si>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</si>
  <si>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</si>
  <si>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</si>
  <si>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</si>
  <si>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</si>
  <si>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</si>
  <si>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</si>
  <si>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</si>
  <si>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</si>
  <si>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</si>
  <si>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</si>
  <si>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78987</t>
  </si>
  <si>
    <t>78988</t>
  </si>
  <si>
    <t>ANESTÉZIE S TRACHEÁLNÍ INTUBACÍ NEBO S LARYNGEÁLNÍ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</si>
  <si>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</si>
  <si>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</si>
  <si>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</si>
  <si>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</si>
  <si>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</si>
  <si>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</si>
  <si>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</si>
  <si>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</si>
  <si>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</si>
  <si>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</si>
  <si>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</si>
  <si>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</si>
  <si>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</si>
  <si>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</si>
  <si>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</si>
  <si>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</si>
  <si>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</si>
  <si>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78986</t>
  </si>
  <si>
    <t>78060</t>
  </si>
  <si>
    <t>POSTANESTETICKÁ PÉČE PROVÁDĚNÁ ANESTEZIOLOGEM</t>
  </si>
  <si>
    <t>78114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</si>
  <si>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</si>
  <si>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</si>
  <si>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</si>
  <si>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</si>
  <si>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</si>
  <si>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</si>
  <si>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</si>
  <si>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</si>
  <si>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</si>
  <si>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</si>
  <si>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</si>
  <si>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</si>
  <si>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</si>
  <si>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</si>
  <si>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</si>
  <si>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</si>
  <si>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</si>
  <si>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</si>
  <si>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</si>
  <si>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</si>
  <si>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</si>
  <si>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</si>
  <si>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</si>
  <si>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</si>
  <si>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</si>
  <si>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</si>
  <si>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</si>
  <si>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</si>
  <si>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</si>
  <si>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</si>
  <si>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</si>
  <si>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</si>
  <si>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</si>
  <si>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</si>
  <si>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</si>
  <si>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</si>
  <si>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78991</t>
  </si>
  <si>
    <t>78995</t>
  </si>
  <si>
    <t>EPIDURÁLNÍ NEBO SUBARACHNOIDEÁLNÍ ANESTÉZIE Á 20 M</t>
  </si>
  <si>
    <t>78320</t>
  </si>
  <si>
    <t xml:space="preserve">NEODKLADNÁ KARDIOPULMONÁLNÍ RESUSCITACE ROZŠÍŘENÁ </t>
  </si>
  <si>
    <t>02</t>
  </si>
  <si>
    <t>78310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</si>
  <si>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</si>
  <si>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</si>
  <si>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</si>
  <si>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</si>
  <si>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</si>
  <si>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</si>
  <si>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</si>
  <si>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</si>
  <si>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</si>
  <si>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</si>
  <si>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09231</t>
  </si>
  <si>
    <t>ZAVEDENÍ KATÉTRU PRO INTRAARTERIÁLNÍ PERFÚZI</t>
  </si>
  <si>
    <t>25099</t>
  </si>
  <si>
    <t xml:space="preserve">URGENTNÍ FLEXIBILNÍ BRONCHOSKOPIE S TERAPEUTICKÝM </t>
  </si>
  <si>
    <t>09245</t>
  </si>
  <si>
    <t>ZAVEDENÍ GASTRICKÉ SONDY PRO ENTERÁLNÍ VÝŽIVU</t>
  </si>
  <si>
    <t>51625</t>
  </si>
  <si>
    <t>PEROPERAČNÍ POUŽITÍ PACIENTSKÉ OHŘÍVACÍ SOUPRAVY -</t>
  </si>
  <si>
    <t>78994</t>
  </si>
  <si>
    <t>78815</t>
  </si>
  <si>
    <t>MASIVNÍ PŘETLAKOVÉ NÁHRADY</t>
  </si>
  <si>
    <t>78860</t>
  </si>
  <si>
    <t>TUNELIZACE KATÉTRU</t>
  </si>
  <si>
    <t>05</t>
  </si>
  <si>
    <t>0049187</t>
  </si>
  <si>
    <t>KATETR CENTRÁLNÍ VENÓZNÍ PEDIATRICKÝ KIT ARROW GAR</t>
  </si>
  <si>
    <t>78116</t>
  </si>
  <si>
    <t>78230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</si>
  <si>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</si>
  <si>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</si>
  <si>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</si>
  <si>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</si>
  <si>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</si>
  <si>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</si>
  <si>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</si>
  <si>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</si>
  <si>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</si>
  <si>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51397</t>
  </si>
  <si>
    <t>OTEVŘENÁ LAVÁŽ PERITONEÁLNÍ DUTINY, SEC. LOOK, LAP</t>
  </si>
  <si>
    <t>51623</t>
  </si>
  <si>
    <t>POUŽITÍ ULTRAZVUKOVÉHO SKALPELU</t>
  </si>
  <si>
    <t>71717</t>
  </si>
  <si>
    <t>TRACHEOTOMIE</t>
  </si>
  <si>
    <t>07546</t>
  </si>
  <si>
    <t>(DRG) OTEVŘENÝ PŘÍSTUP</t>
  </si>
  <si>
    <t>07350</t>
  </si>
  <si>
    <t>(VZP) ENDARTERECTOMIE BŘIŠNÍ AORTY</t>
  </si>
  <si>
    <t>07341</t>
  </si>
  <si>
    <t>(VZP) BYPASS AORTO - FEMORÁLNÍ OBOUSTRANNÝ PROTETI</t>
  </si>
  <si>
    <t>07430</t>
  </si>
  <si>
    <t>(VZP) JINÉ OPERACE TEPEN V OBLASTI STEHNA</t>
  </si>
  <si>
    <t>07543</t>
  </si>
  <si>
    <t>(DRG) PRIMOOPERACE</t>
  </si>
  <si>
    <t>54190</t>
  </si>
  <si>
    <t>OSTATNÍ REKONSTRUKCE TEPEN A BY-PASSY</t>
  </si>
  <si>
    <t>51850</t>
  </si>
  <si>
    <t>PŘEVAZ RÁNY METODOU V. A. C. (VACUUM ASISTED CLOSU</t>
  </si>
  <si>
    <t>51351</t>
  </si>
  <si>
    <t>EXCIZE PAPILY VATERSKÉ S REIMPLANTACÍ VÝVODU SLINI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</si>
  <si>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</si>
  <si>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</si>
  <si>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</si>
  <si>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</si>
  <si>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</si>
  <si>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</si>
  <si>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</si>
  <si>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</si>
  <si>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</si>
  <si>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</si>
  <si>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</si>
  <si>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</si>
  <si>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</si>
  <si>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</si>
  <si>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51391</t>
  </si>
  <si>
    <t>LAPAROTOMIE A OŠETŘENÍ VÍCEČETNÉHO VISCERÁLNÍHO PO</t>
  </si>
  <si>
    <t>54310</t>
  </si>
  <si>
    <t>AORTOILICKÝ ÚSEK - ENDARTEREKTOMIE</t>
  </si>
  <si>
    <t>51361</t>
  </si>
  <si>
    <t>KOLEKTOMIE SUBTOTÁLNÍ S ILEOSTOMIÍ A UZÁVĚREM REKT</t>
  </si>
  <si>
    <t>07329</t>
  </si>
  <si>
    <t>(VZP) NÁHRADA AORTO - AORTÁLNÍ PROTETICKÁ</t>
  </si>
  <si>
    <t>91761</t>
  </si>
  <si>
    <t>(DRG) DERIVAČNÍ STOMIE</t>
  </si>
  <si>
    <t>91768</t>
  </si>
  <si>
    <t>(DRG) TOTÁLNÍ EXCIZE MEZOKOLON</t>
  </si>
  <si>
    <t>5F3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</si>
  <si>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</si>
  <si>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</si>
  <si>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</si>
  <si>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</si>
  <si>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</si>
  <si>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</si>
  <si>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</si>
  <si>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</si>
  <si>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</si>
  <si>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</si>
  <si>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</si>
  <si>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</si>
  <si>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</si>
  <si>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</si>
  <si>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</si>
  <si>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</si>
  <si>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</si>
  <si>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- CELÁ HORNÍ KONČETINA</t>
  </si>
  <si>
    <t>53161</t>
  </si>
  <si>
    <t>OTEVŘENÁ REPOZICE A OSTEOSYNTÉZA IZOLOVANÉ ZLOMENI</t>
  </si>
  <si>
    <t>53461</t>
  </si>
  <si>
    <t>ZLOMENINA HORNÍHO KONCE TIBIE - DIAKONDYLICKÁ - (T</t>
  </si>
  <si>
    <t>5F5</t>
  </si>
  <si>
    <t>07550</t>
  </si>
  <si>
    <t>(DRG) ENDOVASKULÁRNÍ PŘÍSTUP PERKUTÁNNÍ NEBO S?PRE</t>
  </si>
  <si>
    <t>07562</t>
  </si>
  <si>
    <t>(DRG) PLÁNOVANÁ OPERACE KVCH</t>
  </si>
  <si>
    <t>07544</t>
  </si>
  <si>
    <t>(DRG) PRVNÍ REOPERACE</t>
  </si>
  <si>
    <t>54340</t>
  </si>
  <si>
    <t>TEPENNÁ EMBOLEKTOMIE, TROMBEKTOMIE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</si>
  <si>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</si>
  <si>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</si>
  <si>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</si>
  <si>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</si>
  <si>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</si>
  <si>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</si>
  <si>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</si>
  <si>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</si>
  <si>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</si>
  <si>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</si>
  <si>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</si>
  <si>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</si>
  <si>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</si>
  <si>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</si>
  <si>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</si>
  <si>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</si>
  <si>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</si>
  <si>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65513</t>
  </si>
  <si>
    <t>PŘÍPRAVA FASCIÁLNÍHO A PERIKRANIÁLNÍHO LALOKU K RE</t>
  </si>
  <si>
    <t>66335</t>
  </si>
  <si>
    <t xml:space="preserve">OPERAČNÍ PŘÍSTUP NA PÁTEŘ - STANDARDNÍ - PŘEDNÍ - </t>
  </si>
  <si>
    <t>56151</t>
  </si>
  <si>
    <t>TREPANACE PRO EXTRACEREBRÁLNÍ HEMATOM NEBO KRANIOT</t>
  </si>
  <si>
    <t>56117</t>
  </si>
  <si>
    <t>INTRAKRANIÁLNÍ REKONSTRUKČNÍ OPERACE PŘI LIKVOREI</t>
  </si>
  <si>
    <t>78996</t>
  </si>
  <si>
    <t>7F1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</si>
  <si>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</si>
  <si>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</si>
  <si>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</si>
  <si>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</si>
  <si>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</si>
  <si>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</si>
  <si>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</si>
  <si>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</si>
  <si>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</si>
  <si>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</si>
  <si>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0006480</t>
  </si>
  <si>
    <t>0008807</t>
  </si>
  <si>
    <t>DALACIN C</t>
  </si>
  <si>
    <t>0008808</t>
  </si>
  <si>
    <t>0011592</t>
  </si>
  <si>
    <t>0016547</t>
  </si>
  <si>
    <t>CYMEVENE</t>
  </si>
  <si>
    <t>0016600</t>
  </si>
  <si>
    <t>0020605</t>
  </si>
  <si>
    <t>COLOMYCIN INJEKCE 1 000 000 MEZINÁRODNÍCH JEDNOTEK</t>
  </si>
  <si>
    <t>0026127</t>
  </si>
  <si>
    <t>0026902</t>
  </si>
  <si>
    <t>VFEND</t>
  </si>
  <si>
    <t>0029980</t>
  </si>
  <si>
    <t>FLEBOGAMMA DIF</t>
  </si>
  <si>
    <t>0058092</t>
  </si>
  <si>
    <t>CEFAZOLIN SANDOZ</t>
  </si>
  <si>
    <t>0062464</t>
  </si>
  <si>
    <t>0064831</t>
  </si>
  <si>
    <t>AXETINE</t>
  </si>
  <si>
    <t>0064946</t>
  </si>
  <si>
    <t>0065989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</si>
  <si>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</si>
  <si>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</si>
  <si>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</si>
  <si>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</si>
  <si>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</si>
  <si>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</si>
  <si>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</si>
  <si>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</si>
  <si>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</si>
  <si>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</si>
  <si>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</si>
  <si>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</si>
  <si>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</si>
  <si>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</si>
  <si>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</si>
  <si>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</si>
  <si>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</si>
  <si>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</si>
  <si>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</si>
  <si>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</si>
  <si>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</si>
  <si>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0129767</t>
  </si>
  <si>
    <t>IMIPENEM/CILASTATIN KABI</t>
  </si>
  <si>
    <t>0131654</t>
  </si>
  <si>
    <t>CEFTAZIDIM KABI</t>
  </si>
  <si>
    <t>0137499</t>
  </si>
  <si>
    <t>0138455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</si>
  <si>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</si>
  <si>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</si>
  <si>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</si>
  <si>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</si>
  <si>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</si>
  <si>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</si>
  <si>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</si>
  <si>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0164350</t>
  </si>
  <si>
    <t>TAZOCIN 4 G/0,5 G</t>
  </si>
  <si>
    <t>0164401</t>
  </si>
  <si>
    <t>0166269</t>
  </si>
  <si>
    <t>0500720</t>
  </si>
  <si>
    <t>MYCAMINE</t>
  </si>
  <si>
    <t>0129056</t>
  </si>
  <si>
    <t>0164407</t>
  </si>
  <si>
    <t>0129057</t>
  </si>
  <si>
    <t>0136083</t>
  </si>
  <si>
    <t>AMPICILLIN AND SULBACTAM IBI 1 G + 500 MG PRÁŠEK P</t>
  </si>
  <si>
    <t>0201030</t>
  </si>
  <si>
    <t>0141836</t>
  </si>
  <si>
    <t>AMIKACIN B. BRAUN</t>
  </si>
  <si>
    <t>0113453</t>
  </si>
  <si>
    <t>0149384</t>
  </si>
  <si>
    <t>ECALTA</t>
  </si>
  <si>
    <t>0156835</t>
  </si>
  <si>
    <t>0029464</t>
  </si>
  <si>
    <t>0192558</t>
  </si>
  <si>
    <t>ANTITHROMBIN III NF BAXTER</t>
  </si>
  <si>
    <t>0129836</t>
  </si>
  <si>
    <t>CLINDAMYCIN KABI</t>
  </si>
  <si>
    <t>0166265</t>
  </si>
  <si>
    <t>0183926</t>
  </si>
  <si>
    <t>AZEPO</t>
  </si>
  <si>
    <t>0003902</t>
  </si>
  <si>
    <t>0195147</t>
  </si>
  <si>
    <t>0183817</t>
  </si>
  <si>
    <t>0207309</t>
  </si>
  <si>
    <t>0212531</t>
  </si>
  <si>
    <t>0210993</t>
  </si>
  <si>
    <t>0205772</t>
  </si>
  <si>
    <t>VORICONAZOLE TEVA</t>
  </si>
  <si>
    <t>0029465</t>
  </si>
  <si>
    <t>0154165</t>
  </si>
  <si>
    <t>AVELOX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</si>
  <si>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</si>
  <si>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</si>
  <si>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</si>
  <si>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</si>
  <si>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</si>
  <si>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</si>
  <si>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</si>
  <si>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</si>
  <si>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</si>
  <si>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</si>
  <si>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</si>
  <si>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</si>
  <si>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</si>
  <si>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</si>
  <si>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</si>
  <si>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</si>
  <si>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</si>
  <si>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</si>
  <si>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0001719</t>
  </si>
  <si>
    <t>DRÁT CERKLÁŽNÍ OCEL</t>
  </si>
  <si>
    <t>0002425</t>
  </si>
  <si>
    <t>FIXÁTOR ZEVNÍ JEDNOROVIN./DVOUROVIN.TRUBKOVÝ,SYNTH</t>
  </si>
  <si>
    <t>0004080</t>
  </si>
  <si>
    <t>ŠROUB LCP A VA-LCP SAMOŘEZNÝ MALÝ FRAGMENT OCEL</t>
  </si>
  <si>
    <t>0010767</t>
  </si>
  <si>
    <t>DRÁT KIRSCHNERŮV OCEL</t>
  </si>
  <si>
    <t>0010768</t>
  </si>
  <si>
    <t>0013004</t>
  </si>
  <si>
    <t>STAPLER LINEÁRNÍ - TX60B; TX60G (S PZT 0053770)</t>
  </si>
  <si>
    <t>0013010</t>
  </si>
  <si>
    <t xml:space="preserve">STAPLER LINEÁRNÍ S NOŽEM - TCT75; TLC75; TCD75 (S </t>
  </si>
  <si>
    <t>0017424</t>
  </si>
  <si>
    <t>ŠROUB KORTIKÁLNÍ VELKÝ FRAGMENT OCEL</t>
  </si>
  <si>
    <t>0017743</t>
  </si>
  <si>
    <t>0017745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</si>
  <si>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</si>
  <si>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</si>
  <si>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</si>
  <si>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</si>
  <si>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</si>
  <si>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</si>
  <si>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</si>
  <si>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</si>
  <si>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</si>
  <si>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</si>
  <si>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</si>
  <si>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</si>
  <si>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</si>
  <si>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</si>
  <si>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</si>
  <si>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</si>
  <si>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</si>
  <si>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</si>
  <si>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</si>
  <si>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</si>
  <si>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</si>
  <si>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</si>
  <si>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</si>
  <si>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</si>
  <si>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</si>
  <si>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</si>
  <si>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</si>
  <si>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</si>
  <si>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0053801</t>
  </si>
  <si>
    <t>ECMO - OXYGENÁTOR (PMP MEMBÁNA) - PLS SET - 14 DNÍ</t>
  </si>
  <si>
    <t>0059542</t>
  </si>
  <si>
    <t>OBĚH MIMOTĚLNÍ - OXYGENÁTOR SADA - KANYLA FEMOR.AR</t>
  </si>
  <si>
    <t>0059543</t>
  </si>
  <si>
    <t>OXYGENÁTOR-SADA:KANYLA FEMOR.ARTER./VENÓZNÍ RMI</t>
  </si>
  <si>
    <t>0066995</t>
  </si>
  <si>
    <t xml:space="preserve">IMPLANTÁT SPINÁLNÍ SYSTÉM CERVIFIX                </t>
  </si>
  <si>
    <t>0067020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</si>
  <si>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</si>
  <si>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</si>
  <si>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</si>
  <si>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</si>
  <si>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</si>
  <si>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</si>
  <si>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</si>
  <si>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</si>
  <si>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</si>
  <si>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</si>
  <si>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</si>
  <si>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</si>
  <si>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</si>
  <si>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</si>
  <si>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0077018</t>
  </si>
  <si>
    <t>NÁHRADA KOLENNÍHO KLOUBU SEARCH EVOLUTION  CEMENT.</t>
  </si>
  <si>
    <t>0082079</t>
  </si>
  <si>
    <t>KRYTÍ COM 30 OBVAZOVÁ TEXTÍLIE KOMBINOVANÁ</t>
  </si>
  <si>
    <t>0097029</t>
  </si>
  <si>
    <t>DLAHA LCP METAFYZÁRNÍ MALÝ FRAGMENT OCEL TITAN</t>
  </si>
  <si>
    <t>0097790</t>
  </si>
  <si>
    <t>DLAHA LCP HUMERUS DISTÁLNÍ MALÝ FRAGMENT TITAN</t>
  </si>
  <si>
    <t>0097804</t>
  </si>
  <si>
    <t>0151021</t>
  </si>
  <si>
    <t>0013054</t>
  </si>
  <si>
    <t>STAPLER KOŽNÍ, 35 NEREZ.OCEL. NÁPLNÍ PMW35,PMR35</t>
  </si>
  <si>
    <t>0048653</t>
  </si>
  <si>
    <t>PROSTŘEDEK HEMOSTATICKÝ - SURGICEL</t>
  </si>
  <si>
    <t>0081995</t>
  </si>
  <si>
    <t>NPWT-RENASYS EZ SBĚRNÁ NÁDOBA VELKÁ</t>
  </si>
  <si>
    <t>0054443</t>
  </si>
  <si>
    <t>OBĚH MIMOTĚLNÍ - OXYGENÁTOR-SADA PŘÍSLUŠENSTVÍ,ECM</t>
  </si>
  <si>
    <t>0082143</t>
  </si>
  <si>
    <t>NPWT-RENASYS F PŘEVAZOVÝ SET VELKÝ L</t>
  </si>
  <si>
    <t>0073264</t>
  </si>
  <si>
    <t>K-DRÁT MEDIN</t>
  </si>
  <si>
    <t>0002263</t>
  </si>
  <si>
    <t>FIXÁTOR ZEVNÍ JEDNOROVINNÝ TUBULÁRNÍ,SYNTHES KOSTI</t>
  </si>
  <si>
    <t>0141854</t>
  </si>
  <si>
    <t>OXYGENÁTOR CAPIOX,PŘÍSLUŠENSTVÍ</t>
  </si>
  <si>
    <t>0031470</t>
  </si>
  <si>
    <t>0027779</t>
  </si>
  <si>
    <t>DLAHA LCP REKONSTRUKČNÍ OCEL VELKÝ FRAGMENT TITAN</t>
  </si>
  <si>
    <t>0092323</t>
  </si>
  <si>
    <t>KATETR BALÓNKOVÝ FOGARTY EMBOLEKTOMICKÝ - 55.000.0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</si>
  <si>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</si>
  <si>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</si>
  <si>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</si>
  <si>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</si>
  <si>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</si>
  <si>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</si>
  <si>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</si>
  <si>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</si>
  <si>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</si>
  <si>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</si>
  <si>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</si>
  <si>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</si>
  <si>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</si>
  <si>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</si>
  <si>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</si>
  <si>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</si>
  <si>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</si>
  <si>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</si>
  <si>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</si>
  <si>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</si>
  <si>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</si>
  <si>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</si>
  <si>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</si>
  <si>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</si>
  <si>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</si>
  <si>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</si>
  <si>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</si>
  <si>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</si>
  <si>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</si>
  <si>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</si>
  <si>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</si>
  <si>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</si>
  <si>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</si>
  <si>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</si>
  <si>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</si>
  <si>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</si>
  <si>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</si>
  <si>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(DRG) PACIENT S DIAGNOSTIKOVANÝM POLYTRAUMATEM S I</t>
  </si>
  <si>
    <t>78021</t>
  </si>
  <si>
    <t>KOMPLEXNÍ VYŠETŘENÍ ANESTEZIOLOGEM</t>
  </si>
  <si>
    <t>90905</t>
  </si>
  <si>
    <t>08</t>
  </si>
  <si>
    <t>78242</t>
  </si>
  <si>
    <t>78231</t>
  </si>
  <si>
    <t>09</t>
  </si>
  <si>
    <t>10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</si>
  <si>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</si>
  <si>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</si>
  <si>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</si>
  <si>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</si>
  <si>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</si>
  <si>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</si>
  <si>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</si>
  <si>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</si>
  <si>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</si>
  <si>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</si>
  <si>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</si>
  <si>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</si>
  <si>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</si>
  <si>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</si>
  <si>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</si>
  <si>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78117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</si>
  <si>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</si>
  <si>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</si>
  <si>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</si>
  <si>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</si>
  <si>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</si>
  <si>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</si>
  <si>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</si>
  <si>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</si>
  <si>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</si>
  <si>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</si>
  <si>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</si>
  <si>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</si>
  <si>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</si>
  <si>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</si>
  <si>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</si>
  <si>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</si>
  <si>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</si>
  <si>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</si>
  <si>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</si>
  <si>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</si>
  <si>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</si>
  <si>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01373</t>
  </si>
  <si>
    <t xml:space="preserve">PORUCHY KRANIÁLNÍCH A PERIFERNÍCH NERVŮ S MCC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</si>
  <si>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</si>
  <si>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</si>
  <si>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</si>
  <si>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</si>
  <si>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</si>
  <si>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</si>
  <si>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</si>
  <si>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</si>
  <si>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</si>
  <si>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</si>
  <si>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</si>
  <si>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</si>
  <si>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</si>
  <si>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</si>
  <si>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05093</t>
  </si>
  <si>
    <t xml:space="preserve">VELKÉ ABDOMINÁLNÍ VASKULÁRNÍ VÝKONY S MCC                                                           </t>
  </si>
  <si>
    <t>05233</t>
  </si>
  <si>
    <t xml:space="preserve">PERKUTÁNNÍ KORONÁRNÍ ANGIOPLASTIKA, &lt;=2 POTAHOVANÉ STENTY PŘI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</si>
  <si>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</si>
  <si>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</si>
  <si>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</si>
  <si>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</si>
  <si>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06303</t>
  </si>
  <si>
    <t xml:space="preserve">MALIGNÍ ONEMOCNĚNÍ TRÁVICÍHO SYSTÉMU S MCC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</si>
  <si>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</si>
  <si>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</si>
  <si>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</si>
  <si>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</si>
  <si>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</si>
  <si>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</si>
  <si>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</si>
  <si>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</si>
  <si>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</si>
  <si>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</si>
  <si>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</si>
  <si>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</si>
  <si>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</si>
  <si>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</si>
  <si>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</si>
  <si>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</si>
  <si>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</si>
  <si>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</si>
  <si>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</si>
  <si>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</si>
  <si>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</si>
  <si>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</si>
  <si>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</si>
  <si>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</si>
  <si>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</si>
  <si>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</si>
  <si>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</si>
  <si>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</si>
  <si>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0224707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</si>
  <si>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</si>
  <si>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</si>
  <si>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</si>
  <si>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</si>
  <si>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</si>
  <si>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</si>
  <si>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94191</t>
  </si>
  <si>
    <t>FOTOGRAFIE GELU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</si>
  <si>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</si>
  <si>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</si>
  <si>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</si>
  <si>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</si>
  <si>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</si>
  <si>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</si>
  <si>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</si>
  <si>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</si>
  <si>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</si>
  <si>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</si>
  <si>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</si>
  <si>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</si>
  <si>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</si>
  <si>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</si>
  <si>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</si>
  <si>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</si>
  <si>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</si>
  <si>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</si>
  <si>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</si>
  <si>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</si>
  <si>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</si>
  <si>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</si>
  <si>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</si>
  <si>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</si>
  <si>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</si>
  <si>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</si>
  <si>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</si>
  <si>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</si>
  <si>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</si>
  <si>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</si>
  <si>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</si>
  <si>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</si>
  <si>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</si>
  <si>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</si>
  <si>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</si>
  <si>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</si>
  <si>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</si>
  <si>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</si>
  <si>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</si>
  <si>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</si>
  <si>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</si>
  <si>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</si>
  <si>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</si>
  <si>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</si>
  <si>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</si>
  <si>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</si>
  <si>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</si>
  <si>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</si>
  <si>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</si>
  <si>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</si>
  <si>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</si>
  <si>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</si>
  <si>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</si>
  <si>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</si>
  <si>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</si>
  <si>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</si>
  <si>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</si>
  <si>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</si>
  <si>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</si>
  <si>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</si>
  <si>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</si>
  <si>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</si>
  <si>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</si>
  <si>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</si>
  <si>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</si>
  <si>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</si>
  <si>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</si>
  <si>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</si>
  <si>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</si>
  <si>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</si>
  <si>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</si>
  <si>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</si>
  <si>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</si>
  <si>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</si>
  <si>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</si>
  <si>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</si>
  <si>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</si>
  <si>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</si>
  <si>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</si>
  <si>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</si>
  <si>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</si>
  <si>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</si>
  <si>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</si>
  <si>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</si>
  <si>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</si>
  <si>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</si>
  <si>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</si>
  <si>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</si>
  <si>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</si>
  <si>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</si>
  <si>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</si>
  <si>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</si>
  <si>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</si>
  <si>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</si>
  <si>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</si>
  <si>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</si>
  <si>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</si>
  <si>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</si>
  <si>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</si>
  <si>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</si>
  <si>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</si>
  <si>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</si>
  <si>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</si>
  <si>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</si>
  <si>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</si>
  <si>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</si>
  <si>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</si>
  <si>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</si>
  <si>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</si>
  <si>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</si>
  <si>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</si>
  <si>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</si>
  <si>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</si>
  <si>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</si>
  <si>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</si>
  <si>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</si>
  <si>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</si>
  <si>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</si>
  <si>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</si>
  <si>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</si>
  <si>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</si>
  <si>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</si>
  <si>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</si>
  <si>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</si>
  <si>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</si>
  <si>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</si>
  <si>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</si>
  <si>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</si>
  <si>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</si>
  <si>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</si>
  <si>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</si>
  <si>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</si>
  <si>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</si>
  <si>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</si>
  <si>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</si>
  <si>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</si>
  <si>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</si>
  <si>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</si>
  <si>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</si>
  <si>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</si>
  <si>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</si>
  <si>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</si>
  <si>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</si>
  <si>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</si>
  <si>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</si>
  <si>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</si>
  <si>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</si>
  <si>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</si>
  <si>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</si>
  <si>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</si>
  <si>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</si>
  <si>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</si>
  <si>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</si>
  <si>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</si>
  <si>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</si>
  <si>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</si>
  <si>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</si>
  <si>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</si>
  <si>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</si>
  <si>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</si>
  <si>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</si>
  <si>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</si>
  <si>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</si>
  <si>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</si>
  <si>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</si>
  <si>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</si>
  <si>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</si>
  <si>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</si>
  <si>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</si>
  <si>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</si>
  <si>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</si>
  <si>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</si>
  <si>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</si>
  <si>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</si>
  <si>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</si>
  <si>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</si>
  <si>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</si>
  <si>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</si>
  <si>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</si>
  <si>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</si>
  <si>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</si>
  <si>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</si>
  <si>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</si>
  <si>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</si>
  <si>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</si>
  <si>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</si>
  <si>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</si>
  <si>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</si>
  <si>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</si>
  <si>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</si>
  <si>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</si>
  <si>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</si>
  <si>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</si>
  <si>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</si>
  <si>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</si>
  <si>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</si>
  <si>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</si>
  <si>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</si>
  <si>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</si>
  <si>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</si>
  <si>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</si>
  <si>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</si>
  <si>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</si>
  <si>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</si>
  <si>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</si>
  <si>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</si>
  <si>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</si>
  <si>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</si>
  <si>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</si>
  <si>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</si>
  <si>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</si>
  <si>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</si>
  <si>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</si>
  <si>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</si>
  <si>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</si>
  <si>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</si>
  <si>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</si>
  <si>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</si>
  <si>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</si>
  <si>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</si>
  <si>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</si>
  <si>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</si>
  <si>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</si>
  <si>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</si>
  <si>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0017039</t>
  </si>
  <si>
    <t>VISIPAQUE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</si>
  <si>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</si>
  <si>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</si>
  <si>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</si>
  <si>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</si>
  <si>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</si>
  <si>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</si>
  <si>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</si>
  <si>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0095609</t>
  </si>
  <si>
    <t>MICROPAQUE CT</t>
  </si>
  <si>
    <t>0151208</t>
  </si>
  <si>
    <t>0224716</t>
  </si>
  <si>
    <t>0224696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</si>
  <si>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</si>
  <si>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</si>
  <si>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</si>
  <si>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</si>
  <si>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</si>
  <si>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</si>
  <si>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</si>
  <si>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</si>
  <si>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</si>
  <si>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</si>
  <si>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</si>
  <si>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</si>
  <si>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</si>
  <si>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</si>
  <si>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</si>
  <si>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</si>
  <si>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</si>
  <si>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</si>
  <si>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</si>
  <si>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</si>
  <si>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</si>
  <si>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</si>
  <si>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</si>
  <si>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</si>
  <si>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</si>
  <si>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</si>
  <si>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</si>
  <si>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0058736</t>
  </si>
  <si>
    <t>TĚLÍSKO EMBOLIZAČNÍ NESTER</t>
  </si>
  <si>
    <t>0059795</t>
  </si>
  <si>
    <t>DRÁT VODÍCÍ ANGIODYN J3 FC-FS 150-0,35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</si>
  <si>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</si>
  <si>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</si>
  <si>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</si>
  <si>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</si>
  <si>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</si>
  <si>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</si>
  <si>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</si>
  <si>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</si>
  <si>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</si>
  <si>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</si>
  <si>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0151349</t>
  </si>
  <si>
    <t>KATETR PODPŮR.PRO MIKROKAT - SYSTÉM MERCI - MULTIF</t>
  </si>
  <si>
    <t>0152056</t>
  </si>
  <si>
    <t>KATETR PODPŮRNÝ, ASPIRAČNÍ KORON., PERIF., INTRAKR</t>
  </si>
  <si>
    <t>0192117</t>
  </si>
  <si>
    <t xml:space="preserve">KATETR DIAGNOSTICKÝ HYDROFILNÍ 4,5 F,BENTSON 1,2, 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</si>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</sst>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9" fontId="34" fillId="0" borderId="164" xfId="0" applyNumberFormat="1" applyFont="1" applyBorder="1"/>
    <xf numFmtId="3" fontId="34" fillId="0" borderId="163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0.15542226505405388</c:v>
                </c:pt>
                <c:pt idx="1">
                  <c:v>0.32806695741441727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11376"/>
        <c:axId val="15851010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0.19102915037666737</c:v>
                </c:pt>
                <c:pt idx="1">
                  <c:v>0.19102915037666737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1584"/>
        <c:axId val="1585104304"/>
      </c:scatterChart>
      <c:catAx>
        <c:axId val="158511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1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11376"/>
        <c:crosses val="autoZero"/>
        <c:crossBetween val="between"/>
      </c:valAx>
      <c:valAx>
        <c:axId val="1585101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4304"/>
        <c:crosses val="max"/>
        <c:crossBetween val="midCat"/>
      </c:valAx>
      <c:valAx>
        <c:axId val="1585104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1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0.9349112426035503</c:v>
                </c:pt>
                <c:pt idx="1">
                  <c:v>0.747612551159618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7024"/>
        <c:axId val="15851102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9200"/>
        <c:axId val="1585105392"/>
      </c:scatterChart>
      <c:catAx>
        <c:axId val="158510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1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10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07024"/>
        <c:crosses val="autoZero"/>
        <c:crossBetween val="between"/>
      </c:valAx>
      <c:valAx>
        <c:axId val="1585109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5392"/>
        <c:crosses val="max"/>
        <c:crossBetween val="midCat"/>
      </c:valAx>
      <c:valAx>
        <c:axId val="1585105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092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1" totalsRowShown="0">
  <autoFilter ref="C3:S3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1821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2770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2771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2832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3597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3616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3659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3770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3771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4242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4304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4820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40041.646182886841</v>
      </c>
      <c r="D4" s="280">
        <f ca="1">IF(ISERROR(VLOOKUP("Náklady celkem",INDIRECT("HI!$A:$G"),5,0)),0,VLOOKUP("Náklady celkem",INDIRECT("HI!$A:$G"),5,0))</f>
        <v>38401.475660000004</v>
      </c>
      <c r="E4" s="281">
        <f ca="1">IF(C4=0,0,D4/C4)</f>
        <v>0.95903838430129729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4046.0784738922121</v>
      </c>
      <c r="D7" s="288">
        <f>IF(ISERROR(HI!E5),"",HI!E5)</f>
        <v>4009.36123</v>
      </c>
      <c r="E7" s="285">
        <f t="shared" ref="E7:E15" si="0">IF(C7=0,0,D7/C7)</f>
        <v>0.99092522695021013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0.9276824541822245</v>
      </c>
      <c r="E8" s="285">
        <f t="shared" si="0"/>
        <v>1.0307582824246939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0.19406548431105047</v>
      </c>
      <c r="E9" s="285">
        <f>IF(C9=0,0,D9/C9)</f>
        <v>0.64688494770350158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0.78335152869905067</v>
      </c>
      <c r="E11" s="285">
        <f t="shared" si="0"/>
        <v>1.3055858811650844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0.54988039685267798</v>
      </c>
      <c r="E12" s="285">
        <f t="shared" si="0"/>
        <v>0.68735049606584742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2554.0722091674807</v>
      </c>
      <c r="D15" s="288">
        <f>IF(ISERROR(HI!E6),"",HI!E6)</f>
        <v>2249.8425400000001</v>
      </c>
      <c r="E15" s="285">
        <f t="shared" si="0"/>
        <v>0.88088446831084444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29815.759262176511</v>
      </c>
      <c r="D16" s="284">
        <f ca="1">IF(ISERROR(VLOOKUP("Osobní náklady (Kč) *",INDIRECT("HI!$A:$G"),5,0)),0,VLOOKUP("Osobní náklady (Kč) *",INDIRECT("HI!$A:$G"),5,0))</f>
        <v>28536.212380000001</v>
      </c>
      <c r="E16" s="285">
        <f ca="1">IF(C16=0,0,D16/C16)</f>
        <v>0.95708488014928039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7649.1216499999991</v>
      </c>
      <c r="D18" s="303">
        <f ca="1">IF(ISERROR(VLOOKUP("Výnosy celkem",INDIRECT("HI!$A:$G"),5,0)),0,VLOOKUP("Výnosy celkem",INDIRECT("HI!$A:$G"),5,0))</f>
        <v>12598.255310000002</v>
      </c>
      <c r="E18" s="304">
        <f t="shared" ref="E18:E31" ca="1" si="1">IF(C18=0,0,D18/C18)</f>
        <v>1.6470198653462393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954.98164999999995</v>
      </c>
      <c r="D19" s="284">
        <f ca="1">IF(ISERROR(VLOOKUP("Ambulance *",INDIRECT("HI!$A:$G"),5,0)),0,VLOOKUP("Ambulance *",INDIRECT("HI!$A:$G"),5,0))</f>
        <v>1005.3253099999999</v>
      </c>
      <c r="E19" s="285">
        <f t="shared" ca="1" si="1"/>
        <v>1.0527168872825985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1.0527168872825987</v>
      </c>
      <c r="E20" s="285">
        <f t="shared" si="1"/>
        <v>1.0527168872825987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1.1452087315632926</v>
      </c>
      <c r="E21" s="285">
        <f t="shared" si="1"/>
        <v>1.1452087315632926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1.1074634315285767</v>
      </c>
      <c r="E23" s="285">
        <f t="shared" si="1"/>
        <v>1.302898154739502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6694.1399999999994</v>
      </c>
      <c r="D24" s="284">
        <f ca="1">IF(ISERROR(VLOOKUP("Hospitalizace *",INDIRECT("HI!$A:$G"),5,0)),0,VLOOKUP("Hospitalizace *",INDIRECT("HI!$A:$G"),5,0))</f>
        <v>11592.930000000002</v>
      </c>
      <c r="E24" s="285">
        <f ca="1">IF(C24=0,0,D24/C24)</f>
        <v>1.7318027409047321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1.7318027409047323</v>
      </c>
      <c r="E25" s="285">
        <f t="shared" si="1"/>
        <v>1.7318027409047323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1.6894881194597071</v>
      </c>
      <c r="E26" s="285">
        <f t="shared" si="1"/>
        <v>1.6894881194597071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1.6538461538461537</v>
      </c>
      <c r="E29" s="285">
        <f t="shared" si="1"/>
        <v>1.7408906882591093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0.747612551159618</v>
      </c>
      <c r="E30" s="285">
        <f t="shared" si="1"/>
        <v>0.747612551159618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1.4859188624104158</v>
      </c>
      <c r="E31" s="285">
        <f t="shared" si="1"/>
        <v>1.5641251183267535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4712.2126999999991</v>
      </c>
      <c r="C5" s="33">
        <v>2700.01208</v>
      </c>
      <c r="D5" s="12"/>
      <c r="E5" s="226">
        <v>4009.36123</v>
      </c>
      <c r="F5" s="32">
        <v>4046.0784738922121</v>
      </c>
      <c r="G5" s="225">
        <f>E5-F5</f>
        <v>-36.717243892212082</v>
      </c>
      <c r="H5" s="231">
        <f>IF(F5&lt;0.00000001,"",E5/F5)</f>
        <v>0.99092522695021013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2310.9436200000005</v>
      </c>
      <c r="C6" s="35">
        <v>1449.9394100000002</v>
      </c>
      <c r="D6" s="12"/>
      <c r="E6" s="227">
        <v>2249.8425400000001</v>
      </c>
      <c r="F6" s="34">
        <v>2554.0722091674807</v>
      </c>
      <c r="G6" s="228">
        <f>E6-F6</f>
        <v>-304.22966916748055</v>
      </c>
      <c r="H6" s="232">
        <f>IF(F6&lt;0.00000001,"",E6/F6)</f>
        <v>0.88088446831084444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21438.82431</v>
      </c>
      <c r="C7" s="35">
        <v>24126.336380000001</v>
      </c>
      <c r="D7" s="12"/>
      <c r="E7" s="227">
        <v>28536.212380000001</v>
      </c>
      <c r="F7" s="34">
        <v>29815.759262176511</v>
      </c>
      <c r="G7" s="228">
        <f>E7-F7</f>
        <v>-1279.5468821765098</v>
      </c>
      <c r="H7" s="232">
        <f>IF(F7&lt;0.00000001,"",E7/F7)</f>
        <v>0.95708488014928039</v>
      </c>
    </row>
    <row r="8" spans="1:10" ht="14.4" customHeight="1" thickBot="1" x14ac:dyDescent="0.35">
      <c r="A8" s="1" t="s">
        <v>96</v>
      </c>
      <c r="B8" s="15">
        <v>3449.6503900000048</v>
      </c>
      <c r="C8" s="37">
        <v>2968.1073099999949</v>
      </c>
      <c r="D8" s="12"/>
      <c r="E8" s="229">
        <v>3606.0595100000023</v>
      </c>
      <c r="F8" s="36">
        <v>3625.736237650638</v>
      </c>
      <c r="G8" s="230">
        <f>E8-F8</f>
        <v>-19.676727650635712</v>
      </c>
      <c r="H8" s="233">
        <f>IF(F8&lt;0.00000001,"",E8/F8)</f>
        <v>0.99457303941574482</v>
      </c>
    </row>
    <row r="9" spans="1:10" ht="14.4" customHeight="1" thickBot="1" x14ac:dyDescent="0.35">
      <c r="A9" s="2" t="s">
        <v>97</v>
      </c>
      <c r="B9" s="3">
        <v>31911.631020000004</v>
      </c>
      <c r="C9" s="39">
        <v>31244.395179999996</v>
      </c>
      <c r="D9" s="12"/>
      <c r="E9" s="3">
        <v>38401.475660000004</v>
      </c>
      <c r="F9" s="38">
        <v>40041.646182886841</v>
      </c>
      <c r="G9" s="38">
        <f>E9-F9</f>
        <v>-1640.1705228868377</v>
      </c>
      <c r="H9" s="234">
        <f>IF(F9&lt;0.00000001,"",E9/F9)</f>
        <v>0.95903838430129729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877.85334</v>
      </c>
      <c r="C11" s="33">
        <f>IF(ISERROR(VLOOKUP("Celkem:",'ZV Vykáz.-A'!A:H,5,0)),0,VLOOKUP("Celkem:",'ZV Vykáz.-A'!A:H,5,0)/1000)</f>
        <v>954.98164999999995</v>
      </c>
      <c r="D11" s="12"/>
      <c r="E11" s="226">
        <f>IF(ISERROR(VLOOKUP("Celkem:",'ZV Vykáz.-A'!A:H,8,0)),0,VLOOKUP("Celkem:",'ZV Vykáz.-A'!A:H,8,0)/1000)</f>
        <v>1005.3253099999999</v>
      </c>
      <c r="F11" s="32">
        <f>C11</f>
        <v>954.98164999999995</v>
      </c>
      <c r="G11" s="225">
        <f>E11-F11</f>
        <v>50.34366</v>
      </c>
      <c r="H11" s="231">
        <f>IF(F11&lt;0.00000001,"",E11/F11)</f>
        <v>1.0527168872825985</v>
      </c>
      <c r="I11" s="225">
        <f>E11-B11</f>
        <v>127.47196999999994</v>
      </c>
      <c r="J11" s="231">
        <f>IF(B11&lt;0.00000001,"",E11/B11)</f>
        <v>1.1452087315632928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10269.209999999999</v>
      </c>
      <c r="C12" s="37">
        <f>IF(ISERROR(VLOOKUP("Celkem",CaseMix!A:D,3,0)),0,VLOOKUP("Celkem",CaseMix!A:D,3,0)*30)</f>
        <v>6694.1399999999994</v>
      </c>
      <c r="D12" s="12"/>
      <c r="E12" s="229">
        <f>IF(ISERROR(VLOOKUP("Celkem",CaseMix!A:D,4,0)),0,VLOOKUP("Celkem",CaseMix!A:D,4,0)*30)</f>
        <v>11592.930000000002</v>
      </c>
      <c r="F12" s="36">
        <f>C12</f>
        <v>6694.1399999999994</v>
      </c>
      <c r="G12" s="230">
        <f>E12-F12</f>
        <v>4898.7900000000027</v>
      </c>
      <c r="H12" s="233">
        <f>IF(F12&lt;0.00000001,"",E12/F12)</f>
        <v>1.7318027409047321</v>
      </c>
      <c r="I12" s="230">
        <f>E12-B12</f>
        <v>1323.720000000003</v>
      </c>
      <c r="J12" s="233">
        <f>IF(B12&lt;0.00000001,"",E12/B12)</f>
        <v>1.128901833734046</v>
      </c>
    </row>
    <row r="13" spans="1:10" ht="14.4" customHeight="1" thickBot="1" x14ac:dyDescent="0.35">
      <c r="A13" s="4" t="s">
        <v>100</v>
      </c>
      <c r="B13" s="9">
        <f>SUM(B11:B12)</f>
        <v>11147.063339999999</v>
      </c>
      <c r="C13" s="41">
        <f>SUM(C11:C12)</f>
        <v>7649.1216499999991</v>
      </c>
      <c r="D13" s="12"/>
      <c r="E13" s="9">
        <f>SUM(E11:E12)</f>
        <v>12598.255310000002</v>
      </c>
      <c r="F13" s="40">
        <f>SUM(F11:F12)</f>
        <v>7649.1216499999991</v>
      </c>
      <c r="G13" s="40">
        <f>E13-F13</f>
        <v>4949.1336600000031</v>
      </c>
      <c r="H13" s="235">
        <f>IF(F13&lt;0.00000001,"",E13/F13)</f>
        <v>1.6470198653462393</v>
      </c>
      <c r="I13" s="40">
        <f>SUM(I11:I12)</f>
        <v>1451.191970000003</v>
      </c>
      <c r="J13" s="235">
        <f>IF(B13&lt;0.00000001,"",E13/B13)</f>
        <v>1.1301860342707988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0.34931036063351917</v>
      </c>
      <c r="C15" s="43">
        <f>IF(C9=0,"",C13/C9)</f>
        <v>0.24481580155202737</v>
      </c>
      <c r="D15" s="12"/>
      <c r="E15" s="10">
        <f>IF(E9=0,"",E13/E9)</f>
        <v>0.32806695819563725</v>
      </c>
      <c r="F15" s="42">
        <f>IF(F9=0,"",F13/F9)</f>
        <v>0.19102915037666737</v>
      </c>
      <c r="G15" s="42">
        <f>IF(ISERROR(F15-E15),"",E15-F15)</f>
        <v>0.13703780781896988</v>
      </c>
      <c r="H15" s="236">
        <f>IF(ISERROR(F15-E15),"",IF(F15&lt;0.00000001,"",E15/F15))</f>
        <v>1.7173659493787286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0.15542226505405388</v>
      </c>
      <c r="C4" s="323">
        <f t="shared" ref="C4:M4" si="0">(C10+C8)/C6</f>
        <v>0.32806695741441727</v>
      </c>
      <c r="D4" s="323">
        <f t="shared" si="0"/>
        <v>2.6179339796756136E-2</v>
      </c>
      <c r="E4" s="323">
        <f t="shared" si="0"/>
        <v>2.6179339796756136E-2</v>
      </c>
      <c r="F4" s="323">
        <f t="shared" si="0"/>
        <v>2.6179339796756136E-2</v>
      </c>
      <c r="G4" s="323">
        <f t="shared" si="0"/>
        <v>2.6179339796756136E-2</v>
      </c>
      <c r="H4" s="323">
        <f t="shared" si="0"/>
        <v>2.6179339796756136E-2</v>
      </c>
      <c r="I4" s="323">
        <f t="shared" si="0"/>
        <v>2.6179339796756136E-2</v>
      </c>
      <c r="J4" s="323">
        <f t="shared" si="0"/>
        <v>2.6179339796756136E-2</v>
      </c>
      <c r="K4" s="323">
        <f t="shared" si="0"/>
        <v>2.6179339796756136E-2</v>
      </c>
      <c r="L4" s="323">
        <f t="shared" si="0"/>
        <v>2.6179339796756136E-2</v>
      </c>
      <c r="M4" s="323">
        <f t="shared" si="0"/>
        <v>2.6179339796756136E-2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38401.475659999996</v>
      </c>
      <c r="E6" s="325">
        <f t="shared" si="1"/>
        <v>38401.475659999996</v>
      </c>
      <c r="F6" s="325">
        <f t="shared" si="1"/>
        <v>38401.475659999996</v>
      </c>
      <c r="G6" s="325">
        <f t="shared" si="1"/>
        <v>38401.475659999996</v>
      </c>
      <c r="H6" s="325">
        <f t="shared" si="1"/>
        <v>38401.475659999996</v>
      </c>
      <c r="I6" s="325">
        <f t="shared" si="1"/>
        <v>38401.475659999996</v>
      </c>
      <c r="J6" s="325">
        <f t="shared" si="1"/>
        <v>38401.475659999996</v>
      </c>
      <c r="K6" s="325">
        <f t="shared" si="1"/>
        <v>38401.475659999996</v>
      </c>
      <c r="L6" s="325">
        <f t="shared" si="1"/>
        <v>38401.475659999996</v>
      </c>
      <c r="M6" s="325">
        <f t="shared" si="1"/>
        <v>38401.475659999996</v>
      </c>
    </row>
    <row r="7" spans="1:13" ht="14.4" customHeight="1" x14ac:dyDescent="0.3">
      <c r="A7" s="324" t="s">
        <v>125</v>
      </c>
      <c r="B7" s="324">
        <v>81.59</v>
      </c>
      <c r="C7" s="324">
        <v>386.43099999999998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543145.31000000006</v>
      </c>
      <c r="C9" s="324">
        <v>462179.97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543.14531000000011</v>
      </c>
      <c r="C10" s="325">
        <f t="shared" ref="C10:M10" si="3">C9/1000+B10</f>
        <v>1005.32528</v>
      </c>
      <c r="D10" s="325">
        <f t="shared" si="3"/>
        <v>1005.32528</v>
      </c>
      <c r="E10" s="325">
        <f t="shared" si="3"/>
        <v>1005.32528</v>
      </c>
      <c r="F10" s="325">
        <f t="shared" si="3"/>
        <v>1005.32528</v>
      </c>
      <c r="G10" s="325">
        <f t="shared" si="3"/>
        <v>1005.32528</v>
      </c>
      <c r="H10" s="325">
        <f t="shared" si="3"/>
        <v>1005.32528</v>
      </c>
      <c r="I10" s="325">
        <f t="shared" si="3"/>
        <v>1005.32528</v>
      </c>
      <c r="J10" s="325">
        <f t="shared" si="3"/>
        <v>1005.32528</v>
      </c>
      <c r="K10" s="325">
        <f t="shared" si="3"/>
        <v>1005.32528</v>
      </c>
      <c r="L10" s="325">
        <f t="shared" si="3"/>
        <v>1005.32528</v>
      </c>
      <c r="M10" s="325">
        <f t="shared" si="3"/>
        <v>1005.32528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0.19102915037666737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0.19102915037666737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24276.471146925</v>
      </c>
      <c r="C7" s="56">
        <v>2023.03926224375</v>
      </c>
      <c r="D7" s="56">
        <v>2062.32665</v>
      </c>
      <c r="E7" s="56">
        <v>1947.03458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4009.36123000001</v>
      </c>
      <c r="Q7" s="185">
        <v>0.99092521455799998</v>
      </c>
    </row>
    <row r="8" spans="1:17" ht="14.4" customHeight="1" x14ac:dyDescent="0.3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592.25500000000102</v>
      </c>
      <c r="Q8" s="185">
        <v>0.79302164994199997</v>
      </c>
    </row>
    <row r="9" spans="1:17" ht="14.4" customHeight="1" x14ac:dyDescent="0.3">
      <c r="A9" s="19" t="s">
        <v>37</v>
      </c>
      <c r="B9" s="55">
        <v>15324.4333333333</v>
      </c>
      <c r="C9" s="56">
        <v>1277.0361111111099</v>
      </c>
      <c r="D9" s="56">
        <v>1172.07122</v>
      </c>
      <c r="E9" s="56">
        <v>1077.7713200000001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2249.8425400000101</v>
      </c>
      <c r="Q9" s="185">
        <v>0.88088446380800001</v>
      </c>
    </row>
    <row r="10" spans="1:17" ht="14.4" customHeight="1" x14ac:dyDescent="0.3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12.763210000000001</v>
      </c>
      <c r="Q10" s="185">
        <v>1.356832208101</v>
      </c>
    </row>
    <row r="11" spans="1:17" ht="14.4" customHeight="1" x14ac:dyDescent="0.3">
      <c r="A11" s="19" t="s">
        <v>39</v>
      </c>
      <c r="B11" s="55">
        <v>1401.4420820236101</v>
      </c>
      <c r="C11" s="56">
        <v>116.786840168634</v>
      </c>
      <c r="D11" s="56">
        <v>239.111320000001</v>
      </c>
      <c r="E11" s="56">
        <v>133.16256000000001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372.27388000000099</v>
      </c>
      <c r="Q11" s="185">
        <v>1.593817760042</v>
      </c>
    </row>
    <row r="12" spans="1:17" ht="14.4" customHeight="1" x14ac:dyDescent="0.3">
      <c r="A12" s="19" t="s">
        <v>40</v>
      </c>
      <c r="B12" s="55">
        <v>751.98017773032097</v>
      </c>
      <c r="C12" s="56">
        <v>62.665014810860001</v>
      </c>
      <c r="D12" s="56">
        <v>62.559130000000003</v>
      </c>
      <c r="E12" s="56">
        <v>157.29786999999999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219.857</v>
      </c>
      <c r="Q12" s="185">
        <v>1.7542244317939999</v>
      </c>
    </row>
    <row r="13" spans="1:17" ht="14.4" customHeight="1" x14ac:dyDescent="0.3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170.64492999999999</v>
      </c>
      <c r="Q13" s="185">
        <v>1.3346455160290001</v>
      </c>
    </row>
    <row r="14" spans="1:17" ht="14.4" customHeight="1" x14ac:dyDescent="0.3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327.33300000000099</v>
      </c>
      <c r="Q14" s="185">
        <v>1.358179077625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1219.4252284389299</v>
      </c>
      <c r="C17" s="56">
        <v>101.61876903657701</v>
      </c>
      <c r="D17" s="56">
        <v>104.61264</v>
      </c>
      <c r="E17" s="56">
        <v>39.84158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144.45421999999999</v>
      </c>
      <c r="Q17" s="185">
        <v>0.71076544898899996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44.036000000000001</v>
      </c>
      <c r="Q18" s="185" t="s">
        <v>329</v>
      </c>
    </row>
    <row r="19" spans="1:17" ht="14.4" customHeight="1" x14ac:dyDescent="0.3">
      <c r="A19" s="19" t="s">
        <v>47</v>
      </c>
      <c r="B19" s="55">
        <v>3008.7873315184202</v>
      </c>
      <c r="C19" s="56">
        <v>250.73227762653499</v>
      </c>
      <c r="D19" s="56">
        <v>235.64568000000099</v>
      </c>
      <c r="E19" s="56">
        <v>281.35501000000102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517.00069000000099</v>
      </c>
      <c r="Q19" s="185">
        <v>1.0309815211940001</v>
      </c>
    </row>
    <row r="20" spans="1:17" ht="14.4" customHeight="1" x14ac:dyDescent="0.3">
      <c r="A20" s="19" t="s">
        <v>48</v>
      </c>
      <c r="B20" s="55">
        <v>180615.406169511</v>
      </c>
      <c r="C20" s="56">
        <v>15051.283847459301</v>
      </c>
      <c r="D20" s="56">
        <v>14000.86549</v>
      </c>
      <c r="E20" s="56">
        <v>14535.346890000001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28536.212380000099</v>
      </c>
      <c r="Q20" s="185">
        <v>0.94796605622499996</v>
      </c>
    </row>
    <row r="21" spans="1:17" ht="14.4" customHeight="1" x14ac:dyDescent="0.3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1041.36033</v>
      </c>
      <c r="Q21" s="185">
        <v>0.83609821758299996</v>
      </c>
    </row>
    <row r="22" spans="1:17" ht="14.4" customHeight="1" x14ac:dyDescent="0.3">
      <c r="A22" s="19" t="s">
        <v>50</v>
      </c>
      <c r="B22" s="55">
        <v>1027.4880092634301</v>
      </c>
      <c r="C22" s="56">
        <v>85.624000771951998</v>
      </c>
      <c r="D22" s="56">
        <v>86.565579999999997</v>
      </c>
      <c r="E22" s="56">
        <v>8.4554799999999997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95.021060000000006</v>
      </c>
      <c r="Q22" s="185">
        <v>0.55487397892699997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121.654991860443</v>
      </c>
      <c r="C24" s="56">
        <v>10.137915988369</v>
      </c>
      <c r="D24" s="56">
        <v>53.158359999997003</v>
      </c>
      <c r="E24" s="56">
        <v>15.901829999995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69.060189999992005</v>
      </c>
      <c r="Q24" s="185"/>
    </row>
    <row r="25" spans="1:17" ht="14.4" customHeight="1" x14ac:dyDescent="0.3">
      <c r="A25" s="21" t="s">
        <v>53</v>
      </c>
      <c r="B25" s="58">
        <v>241970.727718379</v>
      </c>
      <c r="C25" s="59">
        <v>20164.227309864898</v>
      </c>
      <c r="D25" s="59">
        <v>19243.351709999999</v>
      </c>
      <c r="E25" s="59">
        <v>19158.123950000001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38401.475660000098</v>
      </c>
      <c r="Q25" s="186">
        <v>0.95221788243799999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1811.63985</v>
      </c>
      <c r="E26" s="56">
        <v>2205.0180799999998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4016.6579299999999</v>
      </c>
      <c r="Q26" s="185" t="s">
        <v>329</v>
      </c>
    </row>
    <row r="27" spans="1:17" ht="14.4" customHeight="1" x14ac:dyDescent="0.3">
      <c r="A27" s="22" t="s">
        <v>55</v>
      </c>
      <c r="B27" s="58">
        <v>241970.727718379</v>
      </c>
      <c r="C27" s="59">
        <v>20164.227309864898</v>
      </c>
      <c r="D27" s="59">
        <v>21054.991559999999</v>
      </c>
      <c r="E27" s="59">
        <v>21363.142029999999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42418.1335900001</v>
      </c>
      <c r="Q27" s="186">
        <v>1.051816490117</v>
      </c>
    </row>
    <row r="28" spans="1:17" ht="14.4" customHeight="1" x14ac:dyDescent="0.3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81.000690000000006</v>
      </c>
      <c r="Q28" s="185">
        <v>0.67030081638399996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241970.727718379</v>
      </c>
      <c r="G6" s="702">
        <v>40328.454619729797</v>
      </c>
      <c r="H6" s="704">
        <v>19158.123950000001</v>
      </c>
      <c r="I6" s="701">
        <v>38401.475660000098</v>
      </c>
      <c r="J6" s="702">
        <v>-1926.9789597297699</v>
      </c>
      <c r="K6" s="705">
        <v>0.158702980406</v>
      </c>
    </row>
    <row r="7" spans="1:11" ht="14.4" customHeight="1" thickBot="1" x14ac:dyDescent="0.35">
      <c r="A7" s="720" t="s">
        <v>332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48504.965987786803</v>
      </c>
      <c r="G7" s="702">
        <v>8084.16099796446</v>
      </c>
      <c r="H7" s="704">
        <v>3718.5680700000098</v>
      </c>
      <c r="I7" s="701">
        <v>7954.8665800000199</v>
      </c>
      <c r="J7" s="702">
        <v>-129.294417964442</v>
      </c>
      <c r="K7" s="705">
        <v>0.16400107531200001</v>
      </c>
    </row>
    <row r="8" spans="1:11" ht="14.4" customHeight="1" thickBot="1" x14ac:dyDescent="0.35">
      <c r="A8" s="721" t="s">
        <v>333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47058.913672333998</v>
      </c>
      <c r="G8" s="702">
        <v>7843.1522787223303</v>
      </c>
      <c r="H8" s="704">
        <v>3572.4250700000098</v>
      </c>
      <c r="I8" s="701">
        <v>7627.5335800000203</v>
      </c>
      <c r="J8" s="702">
        <v>-215.61869872231301</v>
      </c>
      <c r="K8" s="705">
        <v>0.16208477809499999</v>
      </c>
    </row>
    <row r="9" spans="1:11" ht="14.4" customHeight="1" thickBot="1" x14ac:dyDescent="0.35">
      <c r="A9" s="722" t="s">
        <v>334</v>
      </c>
      <c r="B9" s="706">
        <v>0</v>
      </c>
      <c r="C9" s="706">
        <v>2.2839999999999999E-2</v>
      </c>
      <c r="D9" s="707">
        <v>2.2839999999999999E-2</v>
      </c>
      <c r="E9" s="708" t="s">
        <v>329</v>
      </c>
      <c r="F9" s="706">
        <v>0</v>
      </c>
      <c r="G9" s="707">
        <v>0</v>
      </c>
      <c r="H9" s="709">
        <v>1.83E-3</v>
      </c>
      <c r="I9" s="706">
        <v>7.79E-3</v>
      </c>
      <c r="J9" s="707">
        <v>7.79E-3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2.2839999999999999E-2</v>
      </c>
      <c r="D10" s="702">
        <v>2.2839999999999999E-2</v>
      </c>
      <c r="E10" s="711" t="s">
        <v>329</v>
      </c>
      <c r="F10" s="701">
        <v>0</v>
      </c>
      <c r="G10" s="702">
        <v>0</v>
      </c>
      <c r="H10" s="704">
        <v>1.83E-3</v>
      </c>
      <c r="I10" s="701">
        <v>7.79E-3</v>
      </c>
      <c r="J10" s="702">
        <v>7.79E-3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24276.471146925</v>
      </c>
      <c r="G11" s="707">
        <v>4046.0785244874901</v>
      </c>
      <c r="H11" s="709">
        <v>1947.03458</v>
      </c>
      <c r="I11" s="706">
        <v>4009.36123000001</v>
      </c>
      <c r="J11" s="707">
        <v>-36.717294487484999</v>
      </c>
      <c r="K11" s="714">
        <v>0.16515420242600001</v>
      </c>
    </row>
    <row r="12" spans="1:11" ht="14.4" customHeight="1" thickBot="1" x14ac:dyDescent="0.35">
      <c r="A12" s="723" t="s">
        <v>337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16186.471146925</v>
      </c>
      <c r="G12" s="702">
        <v>2697.7451911541598</v>
      </c>
      <c r="H12" s="704">
        <v>1398.7532900000001</v>
      </c>
      <c r="I12" s="701">
        <v>2721.02774000001</v>
      </c>
      <c r="J12" s="702">
        <v>23.282548845845</v>
      </c>
      <c r="K12" s="705">
        <v>0.16810506226399999</v>
      </c>
    </row>
    <row r="13" spans="1:11" ht="14.4" customHeight="1" thickBot="1" x14ac:dyDescent="0.35">
      <c r="A13" s="723" t="s">
        <v>338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660</v>
      </c>
      <c r="G13" s="702">
        <v>110</v>
      </c>
      <c r="H13" s="704">
        <v>34.534019999999998</v>
      </c>
      <c r="I13" s="701">
        <v>72.326390000000004</v>
      </c>
      <c r="J13" s="702">
        <v>-37.673609999999002</v>
      </c>
      <c r="K13" s="705">
        <v>0.109585439393</v>
      </c>
    </row>
    <row r="14" spans="1:11" ht="14.4" customHeight="1" thickBot="1" x14ac:dyDescent="0.35">
      <c r="A14" s="723" t="s">
        <v>339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430</v>
      </c>
      <c r="G14" s="702">
        <v>71.666666666666003</v>
      </c>
      <c r="H14" s="704">
        <v>58.894449999999999</v>
      </c>
      <c r="I14" s="701">
        <v>72.922330000000002</v>
      </c>
      <c r="J14" s="702">
        <v>1.2556633333330001</v>
      </c>
      <c r="K14" s="705">
        <v>0.16958681395299999</v>
      </c>
    </row>
    <row r="15" spans="1:11" ht="14.4" customHeight="1" thickBot="1" x14ac:dyDescent="0.35">
      <c r="A15" s="723" t="s">
        <v>340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2</v>
      </c>
    </row>
    <row r="16" spans="1:11" ht="14.4" customHeight="1" thickBot="1" x14ac:dyDescent="0.35">
      <c r="A16" s="723" t="s">
        <v>341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610</v>
      </c>
      <c r="H16" s="704">
        <v>209.82694000000001</v>
      </c>
      <c r="I16" s="701">
        <v>591.813680000001</v>
      </c>
      <c r="J16" s="702">
        <v>-18.186319999997998</v>
      </c>
      <c r="K16" s="705">
        <v>0.16169772677499999</v>
      </c>
    </row>
    <row r="17" spans="1:11" ht="14.4" customHeight="1" thickBot="1" x14ac:dyDescent="0.3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14.607839999999999</v>
      </c>
      <c r="I17" s="701">
        <v>14.607839999999999</v>
      </c>
      <c r="J17" s="702">
        <v>14.607839999999999</v>
      </c>
      <c r="K17" s="712" t="s">
        <v>343</v>
      </c>
    </row>
    <row r="18" spans="1:11" ht="14.4" customHeight="1" thickBot="1" x14ac:dyDescent="0.35">
      <c r="A18" s="723" t="s">
        <v>344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21.33034</v>
      </c>
      <c r="I18" s="701">
        <v>42.660679999999999</v>
      </c>
      <c r="J18" s="702">
        <v>42.660679999999999</v>
      </c>
      <c r="K18" s="712" t="s">
        <v>343</v>
      </c>
    </row>
    <row r="19" spans="1:11" ht="14.4" customHeight="1" thickBot="1" x14ac:dyDescent="0.35">
      <c r="A19" s="723" t="s">
        <v>345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1860</v>
      </c>
      <c r="G19" s="702">
        <v>310</v>
      </c>
      <c r="H19" s="704">
        <v>132.77548999999999</v>
      </c>
      <c r="I19" s="701">
        <v>268.85690000000102</v>
      </c>
      <c r="J19" s="702">
        <v>-41.143099999999002</v>
      </c>
      <c r="K19" s="705">
        <v>0.14454672043</v>
      </c>
    </row>
    <row r="20" spans="1:11" ht="14.4" customHeight="1" thickBot="1" x14ac:dyDescent="0.35">
      <c r="A20" s="723" t="s">
        <v>346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860</v>
      </c>
      <c r="G20" s="702">
        <v>143.333333333333</v>
      </c>
      <c r="H20" s="704">
        <v>8.0176599999999993</v>
      </c>
      <c r="I20" s="701">
        <v>82.10266</v>
      </c>
      <c r="J20" s="702">
        <v>-61.230673333333002</v>
      </c>
      <c r="K20" s="705">
        <v>9.5468209302000007E-2</v>
      </c>
    </row>
    <row r="21" spans="1:11" ht="14.4" customHeight="1" thickBot="1" x14ac:dyDescent="0.35">
      <c r="A21" s="723" t="s">
        <v>347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103.333333333333</v>
      </c>
      <c r="H21" s="704">
        <v>68.294550000000001</v>
      </c>
      <c r="I21" s="701">
        <v>143.04301000000001</v>
      </c>
      <c r="J21" s="702">
        <v>39.709676666667001</v>
      </c>
      <c r="K21" s="705">
        <v>0.23071453225800001</v>
      </c>
    </row>
    <row r="22" spans="1:11" ht="14.4" customHeight="1" thickBot="1" x14ac:dyDescent="0.35">
      <c r="A22" s="722" t="s">
        <v>348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746.83333051912496</v>
      </c>
      <c r="H22" s="709">
        <v>194.72499999999999</v>
      </c>
      <c r="I22" s="706">
        <v>592.25500000000102</v>
      </c>
      <c r="J22" s="707">
        <v>-154.578330519123</v>
      </c>
      <c r="K22" s="714">
        <v>0.13217027499</v>
      </c>
    </row>
    <row r="23" spans="1:11" ht="14.4" customHeight="1" thickBot="1" x14ac:dyDescent="0.35">
      <c r="A23" s="723" t="s">
        <v>349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676.16209265637099</v>
      </c>
      <c r="H23" s="704">
        <v>180.345</v>
      </c>
      <c r="I23" s="701">
        <v>562.645000000001</v>
      </c>
      <c r="J23" s="702">
        <v>-113.51709265637</v>
      </c>
      <c r="K23" s="705">
        <v>0.13868592706499999</v>
      </c>
    </row>
    <row r="24" spans="1:11" ht="14.4" customHeight="1" thickBot="1" x14ac:dyDescent="0.35">
      <c r="A24" s="723" t="s">
        <v>350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70.671237862753003</v>
      </c>
      <c r="H24" s="704">
        <v>14.38</v>
      </c>
      <c r="I24" s="701">
        <v>29.61</v>
      </c>
      <c r="J24" s="702">
        <v>-41.061237862753003</v>
      </c>
      <c r="K24" s="705">
        <v>6.9830388559999998E-2</v>
      </c>
    </row>
    <row r="25" spans="1:11" ht="14.4" customHeight="1" thickBot="1" x14ac:dyDescent="0.35">
      <c r="A25" s="722" t="s">
        <v>351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15324.4333333333</v>
      </c>
      <c r="G25" s="707">
        <v>2554.0722222222198</v>
      </c>
      <c r="H25" s="709">
        <v>1077.7713200000001</v>
      </c>
      <c r="I25" s="706">
        <v>2249.8425400000101</v>
      </c>
      <c r="J25" s="707">
        <v>-304.22968222221698</v>
      </c>
      <c r="K25" s="714">
        <v>0.14681407730099999</v>
      </c>
    </row>
    <row r="26" spans="1:11" ht="14.4" customHeight="1" thickBot="1" x14ac:dyDescent="0.35">
      <c r="A26" s="723" t="s">
        <v>352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770</v>
      </c>
      <c r="G26" s="702">
        <v>128.333333333333</v>
      </c>
      <c r="H26" s="704">
        <v>131.62661</v>
      </c>
      <c r="I26" s="701">
        <v>143.46162000000001</v>
      </c>
      <c r="J26" s="702">
        <v>15.128286666667</v>
      </c>
      <c r="K26" s="705">
        <v>0.18631379220700001</v>
      </c>
    </row>
    <row r="27" spans="1:11" ht="14.4" customHeight="1" thickBot="1" x14ac:dyDescent="0.35">
      <c r="A27" s="723" t="s">
        <v>353</v>
      </c>
      <c r="B27" s="701">
        <v>3</v>
      </c>
      <c r="C27" s="701">
        <v>3.9143599999999998</v>
      </c>
      <c r="D27" s="702">
        <v>0.91435999999999995</v>
      </c>
      <c r="E27" s="703">
        <v>1.304786666666</v>
      </c>
      <c r="F27" s="701">
        <v>4</v>
      </c>
      <c r="G27" s="702">
        <v>0.66666666666600005</v>
      </c>
      <c r="H27" s="704">
        <v>0.63543000000000005</v>
      </c>
      <c r="I27" s="701">
        <v>1.5227999999999999</v>
      </c>
      <c r="J27" s="702">
        <v>0.85613333333300001</v>
      </c>
      <c r="K27" s="705">
        <v>0.38069999999999998</v>
      </c>
    </row>
    <row r="28" spans="1:11" ht="14.4" customHeight="1" thickBot="1" x14ac:dyDescent="0.35">
      <c r="A28" s="723" t="s">
        <v>354</v>
      </c>
      <c r="B28" s="701">
        <v>1034</v>
      </c>
      <c r="C28" s="701">
        <v>1057.3368</v>
      </c>
      <c r="D28" s="702">
        <v>23.336800000000999</v>
      </c>
      <c r="E28" s="703">
        <v>1.0225694390710001</v>
      </c>
      <c r="F28" s="701">
        <v>1060</v>
      </c>
      <c r="G28" s="702">
        <v>176.666666666667</v>
      </c>
      <c r="H28" s="704">
        <v>78.023920000000004</v>
      </c>
      <c r="I28" s="701">
        <v>193.0521</v>
      </c>
      <c r="J28" s="702">
        <v>16.385433333333001</v>
      </c>
      <c r="K28" s="705">
        <v>0.18212462264099999</v>
      </c>
    </row>
    <row r="29" spans="1:11" ht="14.4" customHeight="1" thickBot="1" x14ac:dyDescent="0.35">
      <c r="A29" s="723" t="s">
        <v>355</v>
      </c>
      <c r="B29" s="701">
        <v>6960</v>
      </c>
      <c r="C29" s="701">
        <v>6855.2035500000102</v>
      </c>
      <c r="D29" s="702">
        <v>-104.796449999987</v>
      </c>
      <c r="E29" s="703">
        <v>0.98494303879300005</v>
      </c>
      <c r="F29" s="701">
        <v>9353.4333333333307</v>
      </c>
      <c r="G29" s="702">
        <v>1558.9055555555601</v>
      </c>
      <c r="H29" s="704">
        <v>565.17479000000105</v>
      </c>
      <c r="I29" s="701">
        <v>1159.4928500000001</v>
      </c>
      <c r="J29" s="702">
        <v>-399.41270555555298</v>
      </c>
      <c r="K29" s="705">
        <v>0.123964410572</v>
      </c>
    </row>
    <row r="30" spans="1:11" ht="14.4" customHeight="1" thickBot="1" x14ac:dyDescent="0.35">
      <c r="A30" s="723" t="s">
        <v>356</v>
      </c>
      <c r="B30" s="701">
        <v>0</v>
      </c>
      <c r="C30" s="701">
        <v>5.9040999999999997</v>
      </c>
      <c r="D30" s="702">
        <v>5.9040999999999997</v>
      </c>
      <c r="E30" s="711" t="s">
        <v>329</v>
      </c>
      <c r="F30" s="701">
        <v>5</v>
      </c>
      <c r="G30" s="702">
        <v>0.83333333333299997</v>
      </c>
      <c r="H30" s="704">
        <v>0</v>
      </c>
      <c r="I30" s="701">
        <v>5.1662999999999997</v>
      </c>
      <c r="J30" s="702">
        <v>4.3329666666659996</v>
      </c>
      <c r="K30" s="705">
        <v>1.0332600000000001</v>
      </c>
    </row>
    <row r="31" spans="1:11" ht="14.4" customHeight="1" thickBot="1" x14ac:dyDescent="0.35">
      <c r="A31" s="723" t="s">
        <v>357</v>
      </c>
      <c r="B31" s="701">
        <v>552</v>
      </c>
      <c r="C31" s="701">
        <v>589.210250000001</v>
      </c>
      <c r="D31" s="702">
        <v>37.210250000000997</v>
      </c>
      <c r="E31" s="703">
        <v>1.067409873188</v>
      </c>
      <c r="F31" s="701">
        <v>570</v>
      </c>
      <c r="G31" s="702">
        <v>95</v>
      </c>
      <c r="H31" s="704">
        <v>76.345600000000005</v>
      </c>
      <c r="I31" s="701">
        <v>142.69729000000001</v>
      </c>
      <c r="J31" s="702">
        <v>47.697290000000002</v>
      </c>
      <c r="K31" s="705">
        <v>0.25034612280700003</v>
      </c>
    </row>
    <row r="32" spans="1:11" ht="14.4" customHeight="1" thickBot="1" x14ac:dyDescent="0.35">
      <c r="A32" s="723" t="s">
        <v>358</v>
      </c>
      <c r="B32" s="701">
        <v>80</v>
      </c>
      <c r="C32" s="701">
        <v>47.373690000000003</v>
      </c>
      <c r="D32" s="702">
        <v>-32.626309999999002</v>
      </c>
      <c r="E32" s="703">
        <v>0.59217112500000002</v>
      </c>
      <c r="F32" s="701">
        <v>51</v>
      </c>
      <c r="G32" s="702">
        <v>8.5</v>
      </c>
      <c r="H32" s="704">
        <v>2.6703000000000001</v>
      </c>
      <c r="I32" s="701">
        <v>5.5227599999999999</v>
      </c>
      <c r="J32" s="702">
        <v>-2.977239999999</v>
      </c>
      <c r="K32" s="705">
        <v>0.108289411764</v>
      </c>
    </row>
    <row r="33" spans="1:11" ht="14.4" customHeight="1" thickBot="1" x14ac:dyDescent="0.35">
      <c r="A33" s="723" t="s">
        <v>359</v>
      </c>
      <c r="B33" s="701">
        <v>508</v>
      </c>
      <c r="C33" s="701">
        <v>506.569850000001</v>
      </c>
      <c r="D33" s="702">
        <v>-1.4301499999980001</v>
      </c>
      <c r="E33" s="703">
        <v>0.99718474409400004</v>
      </c>
      <c r="F33" s="701">
        <v>481</v>
      </c>
      <c r="G33" s="702">
        <v>80.166666666666003</v>
      </c>
      <c r="H33" s="704">
        <v>23.22991</v>
      </c>
      <c r="I33" s="701">
        <v>83.727689999999996</v>
      </c>
      <c r="J33" s="702">
        <v>3.5610233333329999</v>
      </c>
      <c r="K33" s="705">
        <v>0.17407004158</v>
      </c>
    </row>
    <row r="34" spans="1:11" ht="14.4" customHeight="1" thickBot="1" x14ac:dyDescent="0.35">
      <c r="A34" s="723" t="s">
        <v>360</v>
      </c>
      <c r="B34" s="701">
        <v>440</v>
      </c>
      <c r="C34" s="701">
        <v>438.04860000000099</v>
      </c>
      <c r="D34" s="702">
        <v>-1.9513999999989999</v>
      </c>
      <c r="E34" s="703">
        <v>0.99556500000000003</v>
      </c>
      <c r="F34" s="701">
        <v>470</v>
      </c>
      <c r="G34" s="702">
        <v>78.333333333333002</v>
      </c>
      <c r="H34" s="704">
        <v>43.750799999999998</v>
      </c>
      <c r="I34" s="701">
        <v>79.054900000000004</v>
      </c>
      <c r="J34" s="702">
        <v>0.721566666666</v>
      </c>
      <c r="K34" s="705">
        <v>0.16820191489299999</v>
      </c>
    </row>
    <row r="35" spans="1:11" ht="14.4" customHeight="1" thickBot="1" x14ac:dyDescent="0.35">
      <c r="A35" s="723" t="s">
        <v>361</v>
      </c>
      <c r="B35" s="701">
        <v>110</v>
      </c>
      <c r="C35" s="701">
        <v>16.033000000000001</v>
      </c>
      <c r="D35" s="702">
        <v>-93.966999999999999</v>
      </c>
      <c r="E35" s="703">
        <v>0.14575454545399999</v>
      </c>
      <c r="F35" s="701">
        <v>20</v>
      </c>
      <c r="G35" s="702">
        <v>3.333333333333</v>
      </c>
      <c r="H35" s="704">
        <v>0</v>
      </c>
      <c r="I35" s="701">
        <v>0</v>
      </c>
      <c r="J35" s="702">
        <v>-3.333333333333</v>
      </c>
      <c r="K35" s="705">
        <v>0</v>
      </c>
    </row>
    <row r="36" spans="1:11" ht="14.4" customHeight="1" thickBot="1" x14ac:dyDescent="0.35">
      <c r="A36" s="723" t="s">
        <v>362</v>
      </c>
      <c r="B36" s="701">
        <v>710</v>
      </c>
      <c r="C36" s="701">
        <v>685.20012000000099</v>
      </c>
      <c r="D36" s="702">
        <v>-24.799879999998002</v>
      </c>
      <c r="E36" s="703">
        <v>0.96507059154899999</v>
      </c>
      <c r="F36" s="701">
        <v>680</v>
      </c>
      <c r="G36" s="702">
        <v>113.333333333333</v>
      </c>
      <c r="H36" s="704">
        <v>31.66648</v>
      </c>
      <c r="I36" s="701">
        <v>115.75568</v>
      </c>
      <c r="J36" s="702">
        <v>2.4223466666659998</v>
      </c>
      <c r="K36" s="705">
        <v>0.17022894117599999</v>
      </c>
    </row>
    <row r="37" spans="1:11" ht="14.4" customHeight="1" thickBot="1" x14ac:dyDescent="0.35">
      <c r="A37" s="723" t="s">
        <v>363</v>
      </c>
      <c r="B37" s="701">
        <v>1820</v>
      </c>
      <c r="C37" s="701">
        <v>1832.1114399999999</v>
      </c>
      <c r="D37" s="702">
        <v>12.111440000003</v>
      </c>
      <c r="E37" s="703">
        <v>1.006654637362</v>
      </c>
      <c r="F37" s="701">
        <v>1860</v>
      </c>
      <c r="G37" s="702">
        <v>310</v>
      </c>
      <c r="H37" s="704">
        <v>124.64748</v>
      </c>
      <c r="I37" s="701">
        <v>320.38855000000098</v>
      </c>
      <c r="J37" s="702">
        <v>10.38855</v>
      </c>
      <c r="K37" s="705">
        <v>0.17225190860199999</v>
      </c>
    </row>
    <row r="38" spans="1:11" ht="14.4" customHeight="1" thickBot="1" x14ac:dyDescent="0.35">
      <c r="A38" s="723" t="s">
        <v>364</v>
      </c>
      <c r="B38" s="701">
        <v>0</v>
      </c>
      <c r="C38" s="701">
        <v>25.893149999999999</v>
      </c>
      <c r="D38" s="702">
        <v>25.893149999999999</v>
      </c>
      <c r="E38" s="711" t="s">
        <v>343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" customHeight="1" thickBot="1" x14ac:dyDescent="0.35">
      <c r="A39" s="722" t="s">
        <v>365</v>
      </c>
      <c r="B39" s="706">
        <v>39.005174114330998</v>
      </c>
      <c r="C39" s="706">
        <v>57.936900000000001</v>
      </c>
      <c r="D39" s="707">
        <v>18.931725885668001</v>
      </c>
      <c r="E39" s="713">
        <v>1.485364475753</v>
      </c>
      <c r="F39" s="706">
        <v>56.439742175014999</v>
      </c>
      <c r="G39" s="707">
        <v>9.406623695835</v>
      </c>
      <c r="H39" s="709">
        <v>8.8878699999999995</v>
      </c>
      <c r="I39" s="706">
        <v>12.763210000000001</v>
      </c>
      <c r="J39" s="707">
        <v>3.3565863041639998</v>
      </c>
      <c r="K39" s="714">
        <v>0.22613870135</v>
      </c>
    </row>
    <row r="40" spans="1:11" ht="14.4" customHeight="1" thickBot="1" x14ac:dyDescent="0.35">
      <c r="A40" s="723" t="s">
        <v>366</v>
      </c>
      <c r="B40" s="701">
        <v>20.094055494945</v>
      </c>
      <c r="C40" s="701">
        <v>37.967300000000002</v>
      </c>
      <c r="D40" s="702">
        <v>17.873244505054</v>
      </c>
      <c r="E40" s="703">
        <v>1.8894792049089999</v>
      </c>
      <c r="F40" s="701">
        <v>35.859789751564001</v>
      </c>
      <c r="G40" s="702">
        <v>5.9766316252599996</v>
      </c>
      <c r="H40" s="704">
        <v>6.2064700000000004</v>
      </c>
      <c r="I40" s="701">
        <v>8.9092800000000008</v>
      </c>
      <c r="J40" s="702">
        <v>2.9326483747390002</v>
      </c>
      <c r="K40" s="705">
        <v>0.24844763624399999</v>
      </c>
    </row>
    <row r="41" spans="1:11" ht="14.4" customHeight="1" thickBot="1" x14ac:dyDescent="0.35">
      <c r="A41" s="723" t="s">
        <v>367</v>
      </c>
      <c r="B41" s="701">
        <v>18.911118619385999</v>
      </c>
      <c r="C41" s="701">
        <v>19.9696</v>
      </c>
      <c r="D41" s="702">
        <v>1.058481380613</v>
      </c>
      <c r="E41" s="703">
        <v>1.055971378632</v>
      </c>
      <c r="F41" s="701">
        <v>20.579952423449999</v>
      </c>
      <c r="G41" s="702">
        <v>3.429992070575</v>
      </c>
      <c r="H41" s="704">
        <v>2.6814</v>
      </c>
      <c r="I41" s="701">
        <v>3.8539300000000001</v>
      </c>
      <c r="J41" s="702">
        <v>0.42393792942399999</v>
      </c>
      <c r="K41" s="705">
        <v>0.18726622495</v>
      </c>
    </row>
    <row r="42" spans="1:11" ht="14.4" customHeight="1" thickBot="1" x14ac:dyDescent="0.35">
      <c r="A42" s="722" t="s">
        <v>368</v>
      </c>
      <c r="B42" s="706">
        <v>1161.3094262351899</v>
      </c>
      <c r="C42" s="706">
        <v>1618.82618999999</v>
      </c>
      <c r="D42" s="707">
        <v>457.51676376479901</v>
      </c>
      <c r="E42" s="713">
        <v>1.393966287906</v>
      </c>
      <c r="F42" s="706">
        <v>1401.4420820236101</v>
      </c>
      <c r="G42" s="707">
        <v>233.573680337268</v>
      </c>
      <c r="H42" s="709">
        <v>133.16256000000001</v>
      </c>
      <c r="I42" s="706">
        <v>372.27388000000099</v>
      </c>
      <c r="J42" s="707">
        <v>138.70019966273301</v>
      </c>
      <c r="K42" s="714">
        <v>0.26563629334</v>
      </c>
    </row>
    <row r="43" spans="1:11" ht="14.4" customHeight="1" thickBot="1" x14ac:dyDescent="0.35">
      <c r="A43" s="723" t="s">
        <v>369</v>
      </c>
      <c r="B43" s="701">
        <v>0</v>
      </c>
      <c r="C43" s="701">
        <v>171.51075999999</v>
      </c>
      <c r="D43" s="702">
        <v>171.51075999999</v>
      </c>
      <c r="E43" s="711" t="s">
        <v>329</v>
      </c>
      <c r="F43" s="701">
        <v>0</v>
      </c>
      <c r="G43" s="702">
        <v>0</v>
      </c>
      <c r="H43" s="704">
        <v>9.9083799999999993</v>
      </c>
      <c r="I43" s="701">
        <v>18.63467</v>
      </c>
      <c r="J43" s="702">
        <v>18.63467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100</v>
      </c>
      <c r="C44" s="701">
        <v>111.56855</v>
      </c>
      <c r="D44" s="702">
        <v>11.56855</v>
      </c>
      <c r="E44" s="703">
        <v>1.1156855000000001</v>
      </c>
      <c r="F44" s="701">
        <v>105</v>
      </c>
      <c r="G44" s="702">
        <v>17.5</v>
      </c>
      <c r="H44" s="704">
        <v>9.4449199999999998</v>
      </c>
      <c r="I44" s="701">
        <v>18.645959999999999</v>
      </c>
      <c r="J44" s="702">
        <v>1.1459600000000001</v>
      </c>
      <c r="K44" s="705">
        <v>0.17758057142799999</v>
      </c>
    </row>
    <row r="45" spans="1:11" ht="14.4" customHeight="1" thickBot="1" x14ac:dyDescent="0.35">
      <c r="A45" s="723" t="s">
        <v>371</v>
      </c>
      <c r="B45" s="701">
        <v>587.20133844605402</v>
      </c>
      <c r="C45" s="701">
        <v>759.736410000001</v>
      </c>
      <c r="D45" s="702">
        <v>172.535071553948</v>
      </c>
      <c r="E45" s="703">
        <v>1.293826086995</v>
      </c>
      <c r="F45" s="701">
        <v>759.73951061662899</v>
      </c>
      <c r="G45" s="702">
        <v>126.623251769438</v>
      </c>
      <c r="H45" s="704">
        <v>42.183880000000002</v>
      </c>
      <c r="I45" s="701">
        <v>136.40853999999999</v>
      </c>
      <c r="J45" s="702">
        <v>9.7852882305619993</v>
      </c>
      <c r="K45" s="705">
        <v>0.17954646045600001</v>
      </c>
    </row>
    <row r="46" spans="1:11" ht="14.4" customHeight="1" thickBot="1" x14ac:dyDescent="0.35">
      <c r="A46" s="723" t="s">
        <v>372</v>
      </c>
      <c r="B46" s="701">
        <v>125</v>
      </c>
      <c r="C46" s="701">
        <v>141.73474999999999</v>
      </c>
      <c r="D46" s="702">
        <v>16.734749999999998</v>
      </c>
      <c r="E46" s="703">
        <v>1.1338779999999999</v>
      </c>
      <c r="F46" s="701">
        <v>140</v>
      </c>
      <c r="G46" s="702">
        <v>23.333333333333002</v>
      </c>
      <c r="H46" s="704">
        <v>21.123290000000001</v>
      </c>
      <c r="I46" s="701">
        <v>66.28492</v>
      </c>
      <c r="J46" s="702">
        <v>42.951586666666003</v>
      </c>
      <c r="K46" s="705">
        <v>0.473463714285</v>
      </c>
    </row>
    <row r="47" spans="1:11" ht="14.4" customHeight="1" thickBot="1" x14ac:dyDescent="0.35">
      <c r="A47" s="723" t="s">
        <v>373</v>
      </c>
      <c r="B47" s="701">
        <v>8.0828124453349997</v>
      </c>
      <c r="C47" s="701">
        <v>23.374289999999998</v>
      </c>
      <c r="D47" s="702">
        <v>15.291477554664</v>
      </c>
      <c r="E47" s="703">
        <v>2.8918510924360001</v>
      </c>
      <c r="F47" s="701">
        <v>21.991725479218999</v>
      </c>
      <c r="G47" s="702">
        <v>3.6652875798690001</v>
      </c>
      <c r="H47" s="704">
        <v>4.6199999999999998E-2</v>
      </c>
      <c r="I47" s="701">
        <v>2.9481999999999999</v>
      </c>
      <c r="J47" s="702">
        <v>-0.71708757986899996</v>
      </c>
      <c r="K47" s="705">
        <v>0.134059512646</v>
      </c>
    </row>
    <row r="48" spans="1:11" ht="14.4" customHeight="1" thickBot="1" x14ac:dyDescent="0.35">
      <c r="A48" s="723" t="s">
        <v>374</v>
      </c>
      <c r="B48" s="701">
        <v>0.27718045934699997</v>
      </c>
      <c r="C48" s="701">
        <v>0.31397000000000003</v>
      </c>
      <c r="D48" s="702">
        <v>3.6789540651999998E-2</v>
      </c>
      <c r="E48" s="703">
        <v>1.132727756994</v>
      </c>
      <c r="F48" s="701">
        <v>0</v>
      </c>
      <c r="G48" s="702">
        <v>0</v>
      </c>
      <c r="H48" s="704">
        <v>0</v>
      </c>
      <c r="I48" s="701">
        <v>2.7E-2</v>
      </c>
      <c r="J48" s="702">
        <v>2.7E-2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8.9665300000000006</v>
      </c>
      <c r="D49" s="702">
        <v>8.9665300000000006</v>
      </c>
      <c r="E49" s="711" t="s">
        <v>329</v>
      </c>
      <c r="F49" s="701">
        <v>0</v>
      </c>
      <c r="G49" s="702">
        <v>0</v>
      </c>
      <c r="H49" s="704">
        <v>1.6431800000000001</v>
      </c>
      <c r="I49" s="701">
        <v>3.0516200000000002</v>
      </c>
      <c r="J49" s="702">
        <v>3.0516200000000002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14.007496514162</v>
      </c>
      <c r="C50" s="701">
        <v>11.964790000000001</v>
      </c>
      <c r="D50" s="702">
        <v>-2.042706514162</v>
      </c>
      <c r="E50" s="703">
        <v>0.85417047849299998</v>
      </c>
      <c r="F50" s="701">
        <v>0</v>
      </c>
      <c r="G50" s="702">
        <v>0</v>
      </c>
      <c r="H50" s="704">
        <v>0</v>
      </c>
      <c r="I50" s="701">
        <v>2.3578000000000001</v>
      </c>
      <c r="J50" s="702">
        <v>2.3578000000000001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31.239763645754</v>
      </c>
      <c r="C51" s="701">
        <v>39.699950000000001</v>
      </c>
      <c r="D51" s="702">
        <v>8.4601863542449998</v>
      </c>
      <c r="E51" s="703">
        <v>1.270814672293</v>
      </c>
      <c r="F51" s="701">
        <v>34.710845927759998</v>
      </c>
      <c r="G51" s="702">
        <v>5.7851409879600002</v>
      </c>
      <c r="H51" s="704">
        <v>4.42225</v>
      </c>
      <c r="I51" s="701">
        <v>6.0445799999999998</v>
      </c>
      <c r="J51" s="702">
        <v>0.25943901203899999</v>
      </c>
      <c r="K51" s="705">
        <v>0.17414095906999999</v>
      </c>
    </row>
    <row r="52" spans="1:11" ht="14.4" customHeight="1" thickBot="1" x14ac:dyDescent="0.35">
      <c r="A52" s="723" t="s">
        <v>378</v>
      </c>
      <c r="B52" s="701">
        <v>0</v>
      </c>
      <c r="C52" s="701">
        <v>0.107</v>
      </c>
      <c r="D52" s="702">
        <v>0.107</v>
      </c>
      <c r="E52" s="711" t="s">
        <v>343</v>
      </c>
      <c r="F52" s="701">
        <v>0</v>
      </c>
      <c r="G52" s="702">
        <v>0</v>
      </c>
      <c r="H52" s="704">
        <v>0</v>
      </c>
      <c r="I52" s="701">
        <v>12.599</v>
      </c>
      <c r="J52" s="702">
        <v>12.599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4.7797799999999997</v>
      </c>
      <c r="D53" s="702">
        <v>4.7797799999999997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4.84</v>
      </c>
      <c r="D54" s="702">
        <v>4.84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4.9029999999999996</v>
      </c>
      <c r="D55" s="702">
        <v>4.9029999999999996</v>
      </c>
      <c r="E55" s="711" t="s">
        <v>329</v>
      </c>
      <c r="F55" s="701">
        <v>0</v>
      </c>
      <c r="G55" s="702">
        <v>0</v>
      </c>
      <c r="H55" s="704">
        <v>0</v>
      </c>
      <c r="I55" s="701">
        <v>1.7488999999999999</v>
      </c>
      <c r="J55" s="702">
        <v>1.7488999999999999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295</v>
      </c>
      <c r="C56" s="701">
        <v>335.32641000000098</v>
      </c>
      <c r="D56" s="702">
        <v>40.326410000000003</v>
      </c>
      <c r="E56" s="703">
        <v>1.1366996949149999</v>
      </c>
      <c r="F56" s="701">
        <v>340</v>
      </c>
      <c r="G56" s="702">
        <v>56.666666666666003</v>
      </c>
      <c r="H56" s="704">
        <v>44.390459999999997</v>
      </c>
      <c r="I56" s="701">
        <v>103.52269</v>
      </c>
      <c r="J56" s="702">
        <v>46.856023333332999</v>
      </c>
      <c r="K56" s="705">
        <v>0.30447849999999999</v>
      </c>
    </row>
    <row r="57" spans="1:11" ht="14.4" customHeight="1" thickBot="1" x14ac:dyDescent="0.35">
      <c r="A57" s="723" t="s">
        <v>383</v>
      </c>
      <c r="B57" s="701">
        <v>0.50083472454</v>
      </c>
      <c r="C57" s="701">
        <v>0</v>
      </c>
      <c r="D57" s="702">
        <v>-0.50083472454</v>
      </c>
      <c r="E57" s="703">
        <v>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2</v>
      </c>
    </row>
    <row r="58" spans="1:11" ht="14.4" customHeight="1" thickBot="1" x14ac:dyDescent="0.35">
      <c r="A58" s="722" t="s">
        <v>384</v>
      </c>
      <c r="B58" s="706">
        <v>969.71469484300997</v>
      </c>
      <c r="C58" s="706">
        <v>759.44197000000099</v>
      </c>
      <c r="D58" s="707">
        <v>-210.272724843009</v>
      </c>
      <c r="E58" s="713">
        <v>0.78316021613200004</v>
      </c>
      <c r="F58" s="706">
        <v>751.98017773032097</v>
      </c>
      <c r="G58" s="707">
        <v>125.33002962172</v>
      </c>
      <c r="H58" s="709">
        <v>157.29786999999999</v>
      </c>
      <c r="I58" s="706">
        <v>219.857</v>
      </c>
      <c r="J58" s="707">
        <v>94.526970378279998</v>
      </c>
      <c r="K58" s="714">
        <v>0.29237073863200003</v>
      </c>
    </row>
    <row r="59" spans="1:11" ht="14.4" customHeight="1" thickBot="1" x14ac:dyDescent="0.35">
      <c r="A59" s="723" t="s">
        <v>385</v>
      </c>
      <c r="B59" s="701">
        <v>0</v>
      </c>
      <c r="C59" s="701">
        <v>20.152439999999999</v>
      </c>
      <c r="D59" s="702">
        <v>20.152439999999999</v>
      </c>
      <c r="E59" s="711" t="s">
        <v>329</v>
      </c>
      <c r="F59" s="701">
        <v>0</v>
      </c>
      <c r="G59" s="702">
        <v>0</v>
      </c>
      <c r="H59" s="704">
        <v>0.25542999999999999</v>
      </c>
      <c r="I59" s="701">
        <v>0.25542999999999999</v>
      </c>
      <c r="J59" s="702">
        <v>0.25542999999999999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0.59172528172000005</v>
      </c>
      <c r="C60" s="701">
        <v>0.318</v>
      </c>
      <c r="D60" s="702">
        <v>-0.27372528171999999</v>
      </c>
      <c r="E60" s="703">
        <v>0.537411548608</v>
      </c>
      <c r="F60" s="701">
        <v>0.269450662545</v>
      </c>
      <c r="G60" s="702">
        <v>4.4908443756999997E-2</v>
      </c>
      <c r="H60" s="704">
        <v>0</v>
      </c>
      <c r="I60" s="701">
        <v>0</v>
      </c>
      <c r="J60" s="702">
        <v>-4.4908443756999997E-2</v>
      </c>
      <c r="K60" s="705">
        <v>0</v>
      </c>
    </row>
    <row r="61" spans="1:11" ht="14.4" customHeight="1" thickBot="1" x14ac:dyDescent="0.35">
      <c r="A61" s="723" t="s">
        <v>387</v>
      </c>
      <c r="B61" s="701">
        <v>5.6206379895080003</v>
      </c>
      <c r="C61" s="701">
        <v>5.6316800000000002</v>
      </c>
      <c r="D61" s="702">
        <v>1.1042010491000001E-2</v>
      </c>
      <c r="E61" s="703">
        <v>1.001964547532</v>
      </c>
      <c r="F61" s="701">
        <v>1.461169029838</v>
      </c>
      <c r="G61" s="702">
        <v>0.24352817163900001</v>
      </c>
      <c r="H61" s="704">
        <v>0</v>
      </c>
      <c r="I61" s="701">
        <v>0</v>
      </c>
      <c r="J61" s="702">
        <v>-0.24352817163900001</v>
      </c>
      <c r="K61" s="705">
        <v>0</v>
      </c>
    </row>
    <row r="62" spans="1:11" ht="14.4" customHeight="1" thickBot="1" x14ac:dyDescent="0.35">
      <c r="A62" s="723" t="s">
        <v>388</v>
      </c>
      <c r="B62" s="701">
        <v>915.21337720685005</v>
      </c>
      <c r="C62" s="701">
        <v>700.03483000000097</v>
      </c>
      <c r="D62" s="702">
        <v>-215.178547206849</v>
      </c>
      <c r="E62" s="703">
        <v>0.76488701698799999</v>
      </c>
      <c r="F62" s="701">
        <v>713.07262056093498</v>
      </c>
      <c r="G62" s="702">
        <v>118.84543676015601</v>
      </c>
      <c r="H62" s="704">
        <v>157.01677000000001</v>
      </c>
      <c r="I62" s="701">
        <v>218.96393</v>
      </c>
      <c r="J62" s="702">
        <v>100.11849323984499</v>
      </c>
      <c r="K62" s="705">
        <v>0.30707101028099998</v>
      </c>
    </row>
    <row r="63" spans="1:11" ht="14.4" customHeight="1" thickBot="1" x14ac:dyDescent="0.35">
      <c r="A63" s="723" t="s">
        <v>389</v>
      </c>
      <c r="B63" s="701">
        <v>0</v>
      </c>
      <c r="C63" s="701">
        <v>8.1913</v>
      </c>
      <c r="D63" s="702">
        <v>8.1913</v>
      </c>
      <c r="E63" s="711" t="s">
        <v>329</v>
      </c>
      <c r="F63" s="701">
        <v>5.9451880745279997</v>
      </c>
      <c r="G63" s="702">
        <v>0.99086467908800002</v>
      </c>
      <c r="H63" s="704">
        <v>0</v>
      </c>
      <c r="I63" s="701">
        <v>0</v>
      </c>
      <c r="J63" s="702">
        <v>-0.99086467908800002</v>
      </c>
      <c r="K63" s="705">
        <v>0</v>
      </c>
    </row>
    <row r="64" spans="1:11" ht="14.4" customHeight="1" thickBot="1" x14ac:dyDescent="0.35">
      <c r="A64" s="723" t="s">
        <v>390</v>
      </c>
      <c r="B64" s="701">
        <v>48.288954364929999</v>
      </c>
      <c r="C64" s="701">
        <v>25.113720000000001</v>
      </c>
      <c r="D64" s="702">
        <v>-23.175234364929999</v>
      </c>
      <c r="E64" s="703">
        <v>0.52007172924400003</v>
      </c>
      <c r="F64" s="701">
        <v>27.822354999516001</v>
      </c>
      <c r="G64" s="702">
        <v>4.6370591665859999</v>
      </c>
      <c r="H64" s="704">
        <v>2.5669999999999998E-2</v>
      </c>
      <c r="I64" s="701">
        <v>0.63763999999999998</v>
      </c>
      <c r="J64" s="702">
        <v>-3.9994191665860002</v>
      </c>
      <c r="K64" s="705">
        <v>2.2918261233E-2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3.4093944029559999</v>
      </c>
      <c r="G65" s="702">
        <v>0.56823240049199997</v>
      </c>
      <c r="H65" s="704">
        <v>0</v>
      </c>
      <c r="I65" s="701">
        <v>0</v>
      </c>
      <c r="J65" s="702">
        <v>-0.56823240049199997</v>
      </c>
      <c r="K65" s="705">
        <v>0</v>
      </c>
    </row>
    <row r="66" spans="1:11" ht="14.4" customHeight="1" thickBot="1" x14ac:dyDescent="0.35">
      <c r="A66" s="722" t="s">
        <v>392</v>
      </c>
      <c r="B66" s="706">
        <v>297.87455624936001</v>
      </c>
      <c r="C66" s="706">
        <v>529.37012000000095</v>
      </c>
      <c r="D66" s="707">
        <v>231.495563750641</v>
      </c>
      <c r="E66" s="713">
        <v>1.7771578971540001</v>
      </c>
      <c r="F66" s="706">
        <v>767.14720703199305</v>
      </c>
      <c r="G66" s="707">
        <v>127.857867838666</v>
      </c>
      <c r="H66" s="709">
        <v>53.544040000000003</v>
      </c>
      <c r="I66" s="706">
        <v>170.64492999999999</v>
      </c>
      <c r="J66" s="707">
        <v>42.787062161333999</v>
      </c>
      <c r="K66" s="714">
        <v>0.222440919338</v>
      </c>
    </row>
    <row r="67" spans="1:11" ht="14.4" customHeight="1" thickBot="1" x14ac:dyDescent="0.35">
      <c r="A67" s="723" t="s">
        <v>393</v>
      </c>
      <c r="B67" s="701">
        <v>0</v>
      </c>
      <c r="C67" s="701">
        <v>53.31438</v>
      </c>
      <c r="D67" s="702">
        <v>53.31438</v>
      </c>
      <c r="E67" s="711" t="s">
        <v>329</v>
      </c>
      <c r="F67" s="701">
        <v>0</v>
      </c>
      <c r="G67" s="702">
        <v>0</v>
      </c>
      <c r="H67" s="704">
        <v>8.3127200000000006</v>
      </c>
      <c r="I67" s="701">
        <v>20.824719999999999</v>
      </c>
      <c r="J67" s="702">
        <v>20.824719999999999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52.874556249359998</v>
      </c>
      <c r="C68" s="701">
        <v>177.21672000000001</v>
      </c>
      <c r="D68" s="702">
        <v>124.34216375064</v>
      </c>
      <c r="E68" s="703">
        <v>3.3516445824000001</v>
      </c>
      <c r="F68" s="701">
        <v>0</v>
      </c>
      <c r="G68" s="702">
        <v>0</v>
      </c>
      <c r="H68" s="704">
        <v>5.1655699999999998</v>
      </c>
      <c r="I68" s="701">
        <v>32.519019999999998</v>
      </c>
      <c r="J68" s="702">
        <v>32.519019999999998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47.141750000000002</v>
      </c>
      <c r="D69" s="702">
        <v>47.141750000000002</v>
      </c>
      <c r="E69" s="711" t="s">
        <v>329</v>
      </c>
      <c r="F69" s="701">
        <v>0</v>
      </c>
      <c r="G69" s="702">
        <v>0</v>
      </c>
      <c r="H69" s="704">
        <v>0</v>
      </c>
      <c r="I69" s="701">
        <v>20.30545</v>
      </c>
      <c r="J69" s="702">
        <v>20.30545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30</v>
      </c>
      <c r="C70" s="701">
        <v>19.21838</v>
      </c>
      <c r="D70" s="702">
        <v>-10.78162</v>
      </c>
      <c r="E70" s="703">
        <v>0.64061266666600003</v>
      </c>
      <c r="F70" s="701">
        <v>52</v>
      </c>
      <c r="G70" s="702">
        <v>8.6666666666659999</v>
      </c>
      <c r="H70" s="704">
        <v>3.6365699999999999</v>
      </c>
      <c r="I70" s="701">
        <v>6.0428600000000001</v>
      </c>
      <c r="J70" s="702">
        <v>-2.6238066666659998</v>
      </c>
      <c r="K70" s="705">
        <v>0.11620884615300001</v>
      </c>
    </row>
    <row r="71" spans="1:11" ht="14.4" customHeight="1" thickBot="1" x14ac:dyDescent="0.35">
      <c r="A71" s="723" t="s">
        <v>397</v>
      </c>
      <c r="B71" s="701">
        <v>65</v>
      </c>
      <c r="C71" s="701">
        <v>70.98169</v>
      </c>
      <c r="D71" s="702">
        <v>5.9816900000000004</v>
      </c>
      <c r="E71" s="703">
        <v>1.0920259999999999</v>
      </c>
      <c r="F71" s="701">
        <v>130.19999999999999</v>
      </c>
      <c r="G71" s="702">
        <v>21.7</v>
      </c>
      <c r="H71" s="704">
        <v>7.2115</v>
      </c>
      <c r="I71" s="701">
        <v>18.04561</v>
      </c>
      <c r="J71" s="702">
        <v>-3.6543899999990002</v>
      </c>
      <c r="K71" s="705">
        <v>0.13859915514500001</v>
      </c>
    </row>
    <row r="72" spans="1:11" ht="14.4" customHeight="1" thickBot="1" x14ac:dyDescent="0.35">
      <c r="A72" s="723" t="s">
        <v>398</v>
      </c>
      <c r="B72" s="701">
        <v>150</v>
      </c>
      <c r="C72" s="701">
        <v>161.49719999999999</v>
      </c>
      <c r="D72" s="702">
        <v>11.497199999999999</v>
      </c>
      <c r="E72" s="703">
        <v>1.076648</v>
      </c>
      <c r="F72" s="701">
        <v>584.947207031993</v>
      </c>
      <c r="G72" s="702">
        <v>97.491201171998</v>
      </c>
      <c r="H72" s="704">
        <v>29.217680000000001</v>
      </c>
      <c r="I72" s="701">
        <v>72.907269999999997</v>
      </c>
      <c r="J72" s="702">
        <v>-24.583931171998</v>
      </c>
      <c r="K72" s="705">
        <v>0.124639059941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08" t="s">
        <v>329</v>
      </c>
      <c r="F73" s="706">
        <v>0</v>
      </c>
      <c r="G73" s="707">
        <v>0</v>
      </c>
      <c r="H73" s="709">
        <v>0</v>
      </c>
      <c r="I73" s="706">
        <v>0.52800000000000002</v>
      </c>
      <c r="J73" s="707">
        <v>0.52800000000000002</v>
      </c>
      <c r="K73" s="710" t="s">
        <v>343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11" t="s">
        <v>329</v>
      </c>
      <c r="F74" s="701">
        <v>0</v>
      </c>
      <c r="G74" s="702">
        <v>0</v>
      </c>
      <c r="H74" s="704">
        <v>0</v>
      </c>
      <c r="I74" s="701">
        <v>0.52800000000000002</v>
      </c>
      <c r="J74" s="702">
        <v>0.52800000000000002</v>
      </c>
      <c r="K74" s="712" t="s">
        <v>343</v>
      </c>
    </row>
    <row r="75" spans="1:11" ht="14.4" customHeight="1" thickBot="1" x14ac:dyDescent="0.35">
      <c r="A75" s="721" t="s">
        <v>42</v>
      </c>
      <c r="B75" s="701">
        <v>1282.81216782608</v>
      </c>
      <c r="C75" s="701">
        <v>1259.952</v>
      </c>
      <c r="D75" s="702">
        <v>-22.860167826082002</v>
      </c>
      <c r="E75" s="703">
        <v>0.98217964531400004</v>
      </c>
      <c r="F75" s="701">
        <v>1446.05231545277</v>
      </c>
      <c r="G75" s="702">
        <v>241.00871924212899</v>
      </c>
      <c r="H75" s="704">
        <v>146.143</v>
      </c>
      <c r="I75" s="701">
        <v>327.33300000000099</v>
      </c>
      <c r="J75" s="702">
        <v>86.324280757870994</v>
      </c>
      <c r="K75" s="705">
        <v>0.22636317960399999</v>
      </c>
    </row>
    <row r="76" spans="1:11" ht="14.4" customHeight="1" thickBot="1" x14ac:dyDescent="0.35">
      <c r="A76" s="722" t="s">
        <v>401</v>
      </c>
      <c r="B76" s="706">
        <v>1282.81216782608</v>
      </c>
      <c r="C76" s="706">
        <v>1259.952</v>
      </c>
      <c r="D76" s="707">
        <v>-22.860167826082002</v>
      </c>
      <c r="E76" s="713">
        <v>0.98217964531400004</v>
      </c>
      <c r="F76" s="706">
        <v>1446.05231545277</v>
      </c>
      <c r="G76" s="707">
        <v>241.00871924212899</v>
      </c>
      <c r="H76" s="709">
        <v>146.143</v>
      </c>
      <c r="I76" s="706">
        <v>327.33300000000099</v>
      </c>
      <c r="J76" s="707">
        <v>86.324280757870994</v>
      </c>
      <c r="K76" s="714">
        <v>0.22636317960399999</v>
      </c>
    </row>
    <row r="77" spans="1:11" ht="14.4" customHeight="1" thickBot="1" x14ac:dyDescent="0.35">
      <c r="A77" s="723" t="s">
        <v>402</v>
      </c>
      <c r="B77" s="701">
        <v>363.53158756655102</v>
      </c>
      <c r="C77" s="701">
        <v>378.79000000000099</v>
      </c>
      <c r="D77" s="702">
        <v>15.258412433448999</v>
      </c>
      <c r="E77" s="703">
        <v>1.04197272797</v>
      </c>
      <c r="F77" s="701">
        <v>495.95461186190101</v>
      </c>
      <c r="G77" s="702">
        <v>82.659101976982996</v>
      </c>
      <c r="H77" s="704">
        <v>40.027000000000001</v>
      </c>
      <c r="I77" s="701">
        <v>86.027000000000001</v>
      </c>
      <c r="J77" s="702">
        <v>3.3678980230160001</v>
      </c>
      <c r="K77" s="705">
        <v>0.173457405057</v>
      </c>
    </row>
    <row r="78" spans="1:11" ht="14.4" customHeight="1" thickBot="1" x14ac:dyDescent="0.35">
      <c r="A78" s="723" t="s">
        <v>403</v>
      </c>
      <c r="B78" s="701">
        <v>131.59547845134099</v>
      </c>
      <c r="C78" s="701">
        <v>139.34200000000001</v>
      </c>
      <c r="D78" s="702">
        <v>7.7465215486589996</v>
      </c>
      <c r="E78" s="703">
        <v>1.0588661680460001</v>
      </c>
      <c r="F78" s="701">
        <v>137.46769035378199</v>
      </c>
      <c r="G78" s="702">
        <v>22.911281725630001</v>
      </c>
      <c r="H78" s="704">
        <v>10.37</v>
      </c>
      <c r="I78" s="701">
        <v>25.029</v>
      </c>
      <c r="J78" s="702">
        <v>2.117718274369</v>
      </c>
      <c r="K78" s="705">
        <v>0.18207187402</v>
      </c>
    </row>
    <row r="79" spans="1:11" ht="14.4" customHeight="1" thickBot="1" x14ac:dyDescent="0.35">
      <c r="A79" s="723" t="s">
        <v>404</v>
      </c>
      <c r="B79" s="701">
        <v>787.68510180819305</v>
      </c>
      <c r="C79" s="701">
        <v>741.82000000000096</v>
      </c>
      <c r="D79" s="702">
        <v>-45.865101808191</v>
      </c>
      <c r="E79" s="703">
        <v>0.94177228729700002</v>
      </c>
      <c r="F79" s="701">
        <v>812.63001323709</v>
      </c>
      <c r="G79" s="702">
        <v>135.43833553951501</v>
      </c>
      <c r="H79" s="704">
        <v>95.745999999999995</v>
      </c>
      <c r="I79" s="701">
        <v>216.27699999999999</v>
      </c>
      <c r="J79" s="702">
        <v>80.838664460485006</v>
      </c>
      <c r="K79" s="705">
        <v>0.26614448946800001</v>
      </c>
    </row>
    <row r="80" spans="1:11" ht="14.4" customHeight="1" thickBot="1" x14ac:dyDescent="0.35">
      <c r="A80" s="724" t="s">
        <v>405</v>
      </c>
      <c r="B80" s="706">
        <v>4011.1083817538101</v>
      </c>
      <c r="C80" s="706">
        <v>4736.9634800000103</v>
      </c>
      <c r="D80" s="707">
        <v>725.85509824620203</v>
      </c>
      <c r="E80" s="713">
        <v>1.1809612279599999</v>
      </c>
      <c r="F80" s="706">
        <v>4228.2125599573501</v>
      </c>
      <c r="G80" s="707">
        <v>704.70209332622505</v>
      </c>
      <c r="H80" s="709">
        <v>359.14659000000103</v>
      </c>
      <c r="I80" s="706">
        <v>705.49091000000101</v>
      </c>
      <c r="J80" s="707">
        <v>0.78881667377599995</v>
      </c>
      <c r="K80" s="714">
        <v>0.16685322698300001</v>
      </c>
    </row>
    <row r="81" spans="1:11" ht="14.4" customHeight="1" thickBot="1" x14ac:dyDescent="0.35">
      <c r="A81" s="721" t="s">
        <v>45</v>
      </c>
      <c r="B81" s="701">
        <v>1081.7581927223</v>
      </c>
      <c r="C81" s="701">
        <v>1254.3409300000001</v>
      </c>
      <c r="D81" s="702">
        <v>172.582737277701</v>
      </c>
      <c r="E81" s="703">
        <v>1.159539108128</v>
      </c>
      <c r="F81" s="701">
        <v>1219.4252284389299</v>
      </c>
      <c r="G81" s="702">
        <v>203.23753807315401</v>
      </c>
      <c r="H81" s="704">
        <v>39.84158</v>
      </c>
      <c r="I81" s="701">
        <v>144.45421999999999</v>
      </c>
      <c r="J81" s="702">
        <v>-58.783318073154</v>
      </c>
      <c r="K81" s="705">
        <v>0.118460908164</v>
      </c>
    </row>
    <row r="82" spans="1:11" ht="14.4" customHeight="1" thickBot="1" x14ac:dyDescent="0.35">
      <c r="A82" s="725" t="s">
        <v>406</v>
      </c>
      <c r="B82" s="701">
        <v>1081.7581927223</v>
      </c>
      <c r="C82" s="701">
        <v>1254.3409300000001</v>
      </c>
      <c r="D82" s="702">
        <v>172.582737277701</v>
      </c>
      <c r="E82" s="703">
        <v>1.159539108128</v>
      </c>
      <c r="F82" s="701">
        <v>1219.4252284389299</v>
      </c>
      <c r="G82" s="702">
        <v>203.23753807315401</v>
      </c>
      <c r="H82" s="704">
        <v>39.84158</v>
      </c>
      <c r="I82" s="701">
        <v>144.45421999999999</v>
      </c>
      <c r="J82" s="702">
        <v>-58.783318073154</v>
      </c>
      <c r="K82" s="705">
        <v>0.118460908164</v>
      </c>
    </row>
    <row r="83" spans="1:11" ht="14.4" customHeight="1" thickBot="1" x14ac:dyDescent="0.35">
      <c r="A83" s="723" t="s">
        <v>407</v>
      </c>
      <c r="B83" s="701">
        <v>929.26589706671905</v>
      </c>
      <c r="C83" s="701">
        <v>1046.8722700000001</v>
      </c>
      <c r="D83" s="702">
        <v>117.606372933283</v>
      </c>
      <c r="E83" s="703">
        <v>1.1265583653760001</v>
      </c>
      <c r="F83" s="701">
        <v>767.72129791253303</v>
      </c>
      <c r="G83" s="702">
        <v>127.953549652089</v>
      </c>
      <c r="H83" s="704">
        <v>2.3511000000000002</v>
      </c>
      <c r="I83" s="701">
        <v>90.643680000000003</v>
      </c>
      <c r="J83" s="702">
        <v>-37.309869652087997</v>
      </c>
      <c r="K83" s="705">
        <v>0.118068471262</v>
      </c>
    </row>
    <row r="84" spans="1:11" ht="14.4" customHeight="1" thickBot="1" x14ac:dyDescent="0.35">
      <c r="A84" s="723" t="s">
        <v>408</v>
      </c>
      <c r="B84" s="701">
        <v>44.368405255893997</v>
      </c>
      <c r="C84" s="701">
        <v>8.3789099999999994</v>
      </c>
      <c r="D84" s="702">
        <v>-35.989495255893999</v>
      </c>
      <c r="E84" s="703">
        <v>0.18884857257400001</v>
      </c>
      <c r="F84" s="701">
        <v>0.52648987227400001</v>
      </c>
      <c r="G84" s="702">
        <v>8.7748312044999999E-2</v>
      </c>
      <c r="H84" s="704">
        <v>32.805</v>
      </c>
      <c r="I84" s="701">
        <v>33.053100000000001</v>
      </c>
      <c r="J84" s="702">
        <v>32.965351687953998</v>
      </c>
      <c r="K84" s="705">
        <v>62.780125013991999</v>
      </c>
    </row>
    <row r="85" spans="1:11" ht="14.4" customHeight="1" thickBot="1" x14ac:dyDescent="0.35">
      <c r="A85" s="723" t="s">
        <v>409</v>
      </c>
      <c r="B85" s="701">
        <v>85.152263537728004</v>
      </c>
      <c r="C85" s="701">
        <v>155.53048999999999</v>
      </c>
      <c r="D85" s="702">
        <v>70.378226462271002</v>
      </c>
      <c r="E85" s="703">
        <v>1.826498598373</v>
      </c>
      <c r="F85" s="701">
        <v>404.20630448504602</v>
      </c>
      <c r="G85" s="702">
        <v>67.367717414173995</v>
      </c>
      <c r="H85" s="704">
        <v>0.40611000000000003</v>
      </c>
      <c r="I85" s="701">
        <v>4.2919499999999999</v>
      </c>
      <c r="J85" s="702">
        <v>-63.075767414174003</v>
      </c>
      <c r="K85" s="705">
        <v>1.0618216372E-2</v>
      </c>
    </row>
    <row r="86" spans="1:11" ht="14.4" customHeight="1" thickBot="1" x14ac:dyDescent="0.35">
      <c r="A86" s="723" t="s">
        <v>410</v>
      </c>
      <c r="B86" s="701">
        <v>22.971626861958001</v>
      </c>
      <c r="C86" s="701">
        <v>30.474309999999999</v>
      </c>
      <c r="D86" s="702">
        <v>7.5026831380410002</v>
      </c>
      <c r="E86" s="703">
        <v>1.326606521302</v>
      </c>
      <c r="F86" s="701">
        <v>21.703402718437999</v>
      </c>
      <c r="G86" s="702">
        <v>3.617233786406</v>
      </c>
      <c r="H86" s="704">
        <v>4.2793700000000001</v>
      </c>
      <c r="I86" s="701">
        <v>16.465489999999999</v>
      </c>
      <c r="J86" s="702">
        <v>12.848256213593</v>
      </c>
      <c r="K86" s="705">
        <v>0.75865937768400005</v>
      </c>
    </row>
    <row r="87" spans="1:11" ht="14.4" customHeight="1" thickBot="1" x14ac:dyDescent="0.35">
      <c r="A87" s="723" t="s">
        <v>411</v>
      </c>
      <c r="B87" s="701">
        <v>0</v>
      </c>
      <c r="C87" s="701">
        <v>13.084949999999999</v>
      </c>
      <c r="D87" s="702">
        <v>13.084949999999999</v>
      </c>
      <c r="E87" s="711" t="s">
        <v>343</v>
      </c>
      <c r="F87" s="701">
        <v>6.9153086810569997</v>
      </c>
      <c r="G87" s="702">
        <v>1.1525514468419999</v>
      </c>
      <c r="H87" s="704">
        <v>0</v>
      </c>
      <c r="I87" s="701">
        <v>0</v>
      </c>
      <c r="J87" s="702">
        <v>-1.1525514468419999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8.0249613022199995</v>
      </c>
      <c r="G88" s="702">
        <v>1.3374935503700001</v>
      </c>
      <c r="H88" s="704">
        <v>0</v>
      </c>
      <c r="I88" s="701">
        <v>0</v>
      </c>
      <c r="J88" s="702">
        <v>-1.3374935503700001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7.798288740656</v>
      </c>
      <c r="G89" s="702">
        <v>1.299714790109</v>
      </c>
      <c r="H89" s="704">
        <v>0</v>
      </c>
      <c r="I89" s="701">
        <v>0</v>
      </c>
      <c r="J89" s="702">
        <v>-1.299714790109</v>
      </c>
      <c r="K89" s="705">
        <v>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2.5291747266989999</v>
      </c>
      <c r="G90" s="702">
        <v>0.42152912111599999</v>
      </c>
      <c r="H90" s="704">
        <v>0</v>
      </c>
      <c r="I90" s="701">
        <v>0</v>
      </c>
      <c r="J90" s="702">
        <v>-0.42152912111599999</v>
      </c>
      <c r="K90" s="705">
        <v>0</v>
      </c>
    </row>
    <row r="91" spans="1:11" ht="14.4" customHeight="1" thickBot="1" x14ac:dyDescent="0.35">
      <c r="A91" s="726" t="s">
        <v>46</v>
      </c>
      <c r="B91" s="706">
        <v>0</v>
      </c>
      <c r="C91" s="706">
        <v>194.45699999999999</v>
      </c>
      <c r="D91" s="707">
        <v>194.45699999999999</v>
      </c>
      <c r="E91" s="708" t="s">
        <v>329</v>
      </c>
      <c r="F91" s="706">
        <v>0</v>
      </c>
      <c r="G91" s="707">
        <v>0</v>
      </c>
      <c r="H91" s="709">
        <v>37.950000000000003</v>
      </c>
      <c r="I91" s="706">
        <v>44.036000000000001</v>
      </c>
      <c r="J91" s="707">
        <v>44.036000000000001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193.535</v>
      </c>
      <c r="D92" s="707">
        <v>193.535</v>
      </c>
      <c r="E92" s="708" t="s">
        <v>329</v>
      </c>
      <c r="F92" s="706">
        <v>0</v>
      </c>
      <c r="G92" s="707">
        <v>0</v>
      </c>
      <c r="H92" s="709">
        <v>37.950000000000003</v>
      </c>
      <c r="I92" s="706">
        <v>44.036000000000001</v>
      </c>
      <c r="J92" s="707">
        <v>44.036000000000001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142.60300000000001</v>
      </c>
      <c r="D93" s="702">
        <v>142.60300000000001</v>
      </c>
      <c r="E93" s="711" t="s">
        <v>329</v>
      </c>
      <c r="F93" s="701">
        <v>0</v>
      </c>
      <c r="G93" s="702">
        <v>0</v>
      </c>
      <c r="H93" s="704">
        <v>33.866</v>
      </c>
      <c r="I93" s="701">
        <v>38.646999999999998</v>
      </c>
      <c r="J93" s="702">
        <v>38.646999999999998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50.932000000000002</v>
      </c>
      <c r="D94" s="702">
        <v>50.932000000000002</v>
      </c>
      <c r="E94" s="711" t="s">
        <v>329</v>
      </c>
      <c r="F94" s="701">
        <v>0</v>
      </c>
      <c r="G94" s="702">
        <v>0</v>
      </c>
      <c r="H94" s="704">
        <v>4.0839999999999996</v>
      </c>
      <c r="I94" s="701">
        <v>5.3890000000000002</v>
      </c>
      <c r="J94" s="702">
        <v>5.3890000000000002</v>
      </c>
      <c r="K94" s="712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0.92200000000000004</v>
      </c>
      <c r="D95" s="707">
        <v>0.92200000000000004</v>
      </c>
      <c r="E95" s="708" t="s">
        <v>329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0.92200000000000004</v>
      </c>
      <c r="D96" s="702">
        <v>0.92200000000000004</v>
      </c>
      <c r="E96" s="711" t="s">
        <v>329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2929.3501890315101</v>
      </c>
      <c r="C97" s="701">
        <v>3288.1655500000102</v>
      </c>
      <c r="D97" s="702">
        <v>358.81536096849902</v>
      </c>
      <c r="E97" s="703">
        <v>1.1224897461250001</v>
      </c>
      <c r="F97" s="701">
        <v>3008.7873315184202</v>
      </c>
      <c r="G97" s="702">
        <v>501.46455525307101</v>
      </c>
      <c r="H97" s="704">
        <v>281.35501000000102</v>
      </c>
      <c r="I97" s="701">
        <v>517.00069000000099</v>
      </c>
      <c r="J97" s="702">
        <v>15.536134746929999</v>
      </c>
      <c r="K97" s="705">
        <v>0.17183025353199999</v>
      </c>
    </row>
    <row r="98" spans="1:11" ht="14.4" customHeight="1" thickBot="1" x14ac:dyDescent="0.35">
      <c r="A98" s="722" t="s">
        <v>420</v>
      </c>
      <c r="B98" s="706">
        <v>19.760513939980999</v>
      </c>
      <c r="C98" s="706">
        <v>23.760829999999999</v>
      </c>
      <c r="D98" s="707">
        <v>4.0003160600190002</v>
      </c>
      <c r="E98" s="713">
        <v>1.2024398794569999</v>
      </c>
      <c r="F98" s="706">
        <v>23.840465886015998</v>
      </c>
      <c r="G98" s="707">
        <v>3.973410981002</v>
      </c>
      <c r="H98" s="709">
        <v>1.9474</v>
      </c>
      <c r="I98" s="706">
        <v>3.6676500000000001</v>
      </c>
      <c r="J98" s="707">
        <v>-0.305760981002</v>
      </c>
      <c r="K98" s="714">
        <v>0.15384137279499999</v>
      </c>
    </row>
    <row r="99" spans="1:11" ht="14.4" customHeight="1" thickBot="1" x14ac:dyDescent="0.35">
      <c r="A99" s="723" t="s">
        <v>421</v>
      </c>
      <c r="B99" s="701">
        <v>5.7637494126210003</v>
      </c>
      <c r="C99" s="701">
        <v>6.2907000000000002</v>
      </c>
      <c r="D99" s="702">
        <v>0.52695058737800005</v>
      </c>
      <c r="E99" s="703">
        <v>1.0914249648359999</v>
      </c>
      <c r="F99" s="701">
        <v>6.26410751356</v>
      </c>
      <c r="G99" s="702">
        <v>1.0440179189259999</v>
      </c>
      <c r="H99" s="704">
        <v>0.76990000000000003</v>
      </c>
      <c r="I99" s="701">
        <v>1.6843999999999999</v>
      </c>
      <c r="J99" s="702">
        <v>0.64038208107299999</v>
      </c>
      <c r="K99" s="705">
        <v>0.26889704500599998</v>
      </c>
    </row>
    <row r="100" spans="1:11" ht="14.4" customHeight="1" thickBot="1" x14ac:dyDescent="0.35">
      <c r="A100" s="723" t="s">
        <v>422</v>
      </c>
      <c r="B100" s="701">
        <v>13.996764527359</v>
      </c>
      <c r="C100" s="701">
        <v>17.470130000000001</v>
      </c>
      <c r="D100" s="702">
        <v>3.4733654726409999</v>
      </c>
      <c r="E100" s="703">
        <v>1.2481548836409999</v>
      </c>
      <c r="F100" s="701">
        <v>17.576358372455999</v>
      </c>
      <c r="G100" s="702">
        <v>2.929393062076</v>
      </c>
      <c r="H100" s="704">
        <v>1.1775</v>
      </c>
      <c r="I100" s="701">
        <v>1.98325</v>
      </c>
      <c r="J100" s="702">
        <v>-0.94614306207499999</v>
      </c>
      <c r="K100" s="705">
        <v>0.112836229096</v>
      </c>
    </row>
    <row r="101" spans="1:11" ht="14.4" customHeight="1" thickBot="1" x14ac:dyDescent="0.35">
      <c r="A101" s="722" t="s">
        <v>423</v>
      </c>
      <c r="B101" s="706">
        <v>255.78389326456099</v>
      </c>
      <c r="C101" s="706">
        <v>193.64490000000001</v>
      </c>
      <c r="D101" s="707">
        <v>-62.13899326456</v>
      </c>
      <c r="E101" s="713">
        <v>0.75706447942599997</v>
      </c>
      <c r="F101" s="706">
        <v>41.999999999998998</v>
      </c>
      <c r="G101" s="707">
        <v>6.9999999999989999</v>
      </c>
      <c r="H101" s="709">
        <v>0</v>
      </c>
      <c r="I101" s="706">
        <v>68.793130000000005</v>
      </c>
      <c r="J101" s="707">
        <v>61.793129999999998</v>
      </c>
      <c r="K101" s="714">
        <v>1.637931666666</v>
      </c>
    </row>
    <row r="102" spans="1:11" ht="14.4" customHeight="1" thickBot="1" x14ac:dyDescent="0.35">
      <c r="A102" s="723" t="s">
        <v>424</v>
      </c>
      <c r="B102" s="701">
        <v>10.221971830985</v>
      </c>
      <c r="C102" s="701">
        <v>12.555</v>
      </c>
      <c r="D102" s="702">
        <v>2.3330281690139998</v>
      </c>
      <c r="E102" s="703">
        <v>1.2282366071419999</v>
      </c>
      <c r="F102" s="701">
        <v>41.999999999998998</v>
      </c>
      <c r="G102" s="702">
        <v>6.9999999999989999</v>
      </c>
      <c r="H102" s="704">
        <v>0</v>
      </c>
      <c r="I102" s="701">
        <v>10.26</v>
      </c>
      <c r="J102" s="702">
        <v>3.26</v>
      </c>
      <c r="K102" s="705">
        <v>0.24428571428500001</v>
      </c>
    </row>
    <row r="103" spans="1:11" ht="14.4" customHeight="1" thickBot="1" x14ac:dyDescent="0.35">
      <c r="A103" s="723" t="s">
        <v>425</v>
      </c>
      <c r="B103" s="701">
        <v>245.56192143357501</v>
      </c>
      <c r="C103" s="701">
        <v>181.0899</v>
      </c>
      <c r="D103" s="702">
        <v>-64.472021433574</v>
      </c>
      <c r="E103" s="703">
        <v>0.73745106302600005</v>
      </c>
      <c r="F103" s="701">
        <v>0</v>
      </c>
      <c r="G103" s="702">
        <v>0</v>
      </c>
      <c r="H103" s="704">
        <v>0</v>
      </c>
      <c r="I103" s="701">
        <v>58.53313</v>
      </c>
      <c r="J103" s="702">
        <v>58.53313</v>
      </c>
      <c r="K103" s="712" t="s">
        <v>329</v>
      </c>
    </row>
    <row r="104" spans="1:11" ht="14.4" customHeight="1" thickBot="1" x14ac:dyDescent="0.35">
      <c r="A104" s="722" t="s">
        <v>426</v>
      </c>
      <c r="B104" s="706">
        <v>823.17601493944801</v>
      </c>
      <c r="C104" s="706">
        <v>764.05412000000103</v>
      </c>
      <c r="D104" s="707">
        <v>-59.121894939446001</v>
      </c>
      <c r="E104" s="713">
        <v>0.92817830710899996</v>
      </c>
      <c r="F104" s="706">
        <v>771.04138792054005</v>
      </c>
      <c r="G104" s="707">
        <v>128.506897986757</v>
      </c>
      <c r="H104" s="709">
        <v>111.3486</v>
      </c>
      <c r="I104" s="706">
        <v>176.86395999999999</v>
      </c>
      <c r="J104" s="707">
        <v>48.357062013243002</v>
      </c>
      <c r="K104" s="714">
        <v>0.229383224779</v>
      </c>
    </row>
    <row r="105" spans="1:11" ht="14.4" customHeight="1" thickBot="1" x14ac:dyDescent="0.35">
      <c r="A105" s="723" t="s">
        <v>427</v>
      </c>
      <c r="B105" s="701">
        <v>796.62654290813396</v>
      </c>
      <c r="C105" s="701">
        <v>737.831960000001</v>
      </c>
      <c r="D105" s="702">
        <v>-58.794582908133002</v>
      </c>
      <c r="E105" s="703">
        <v>0.92619555118800001</v>
      </c>
      <c r="F105" s="701">
        <v>763.28338804803695</v>
      </c>
      <c r="G105" s="702">
        <v>127.213898008006</v>
      </c>
      <c r="H105" s="704">
        <v>61.884329999999999</v>
      </c>
      <c r="I105" s="701">
        <v>123.76866</v>
      </c>
      <c r="J105" s="702">
        <v>-3.445238008005</v>
      </c>
      <c r="K105" s="705">
        <v>0.16215295909399999</v>
      </c>
    </row>
    <row r="106" spans="1:11" ht="14.4" customHeight="1" thickBot="1" x14ac:dyDescent="0.35">
      <c r="A106" s="723" t="s">
        <v>428</v>
      </c>
      <c r="B106" s="701">
        <v>18.743764372419999</v>
      </c>
      <c r="C106" s="701">
        <v>18.754999999999999</v>
      </c>
      <c r="D106" s="702">
        <v>1.1235627579E-2</v>
      </c>
      <c r="E106" s="703">
        <v>1.000599432822</v>
      </c>
      <c r="F106" s="701">
        <v>0</v>
      </c>
      <c r="G106" s="702">
        <v>0</v>
      </c>
      <c r="H106" s="704">
        <v>48.765430000000002</v>
      </c>
      <c r="I106" s="701">
        <v>51.669429999999998</v>
      </c>
      <c r="J106" s="702">
        <v>51.669429999999998</v>
      </c>
      <c r="K106" s="712" t="s">
        <v>329</v>
      </c>
    </row>
    <row r="107" spans="1:11" ht="14.4" customHeight="1" thickBot="1" x14ac:dyDescent="0.35">
      <c r="A107" s="723" t="s">
        <v>429</v>
      </c>
      <c r="B107" s="701">
        <v>7.8057076588929997</v>
      </c>
      <c r="C107" s="701">
        <v>7.4671599999999998</v>
      </c>
      <c r="D107" s="702">
        <v>-0.33854765889299998</v>
      </c>
      <c r="E107" s="703">
        <v>0.95662819135800004</v>
      </c>
      <c r="F107" s="701">
        <v>7.7579998725030004</v>
      </c>
      <c r="G107" s="702">
        <v>1.2929999787499999</v>
      </c>
      <c r="H107" s="704">
        <v>0.69884000000000002</v>
      </c>
      <c r="I107" s="701">
        <v>1.42587</v>
      </c>
      <c r="J107" s="702">
        <v>0.13287002124899999</v>
      </c>
      <c r="K107" s="705">
        <v>0.18379350650000001</v>
      </c>
    </row>
    <row r="108" spans="1:11" ht="14.4" customHeight="1" thickBot="1" x14ac:dyDescent="0.35">
      <c r="A108" s="722" t="s">
        <v>430</v>
      </c>
      <c r="B108" s="706">
        <v>1830.62976688752</v>
      </c>
      <c r="C108" s="706">
        <v>2305.7982000000002</v>
      </c>
      <c r="D108" s="707">
        <v>475.16843311248698</v>
      </c>
      <c r="E108" s="713">
        <v>1.259565555912</v>
      </c>
      <c r="F108" s="706">
        <v>2171.2749624343601</v>
      </c>
      <c r="G108" s="707">
        <v>361.879160405726</v>
      </c>
      <c r="H108" s="709">
        <v>153.96454</v>
      </c>
      <c r="I108" s="706">
        <v>252.79448000000099</v>
      </c>
      <c r="J108" s="707">
        <v>-109.084680405725</v>
      </c>
      <c r="K108" s="714">
        <v>0.116426746668</v>
      </c>
    </row>
    <row r="109" spans="1:11" ht="14.4" customHeight="1" thickBot="1" x14ac:dyDescent="0.35">
      <c r="A109" s="723" t="s">
        <v>431</v>
      </c>
      <c r="B109" s="701">
        <v>4.9999999999989999</v>
      </c>
      <c r="C109" s="701">
        <v>10.78</v>
      </c>
      <c r="D109" s="702">
        <v>5.78</v>
      </c>
      <c r="E109" s="703">
        <v>2.1560000000000001</v>
      </c>
      <c r="F109" s="701">
        <v>0.87999464963200003</v>
      </c>
      <c r="G109" s="702">
        <v>0.14666577493800001</v>
      </c>
      <c r="H109" s="704">
        <v>0</v>
      </c>
      <c r="I109" s="701">
        <v>0</v>
      </c>
      <c r="J109" s="702">
        <v>-0.14666577493800001</v>
      </c>
      <c r="K109" s="705">
        <v>0</v>
      </c>
    </row>
    <row r="110" spans="1:11" ht="14.4" customHeight="1" thickBot="1" x14ac:dyDescent="0.35">
      <c r="A110" s="723" t="s">
        <v>432</v>
      </c>
      <c r="B110" s="701">
        <v>953.38320986684596</v>
      </c>
      <c r="C110" s="701">
        <v>1365.9736499999999</v>
      </c>
      <c r="D110" s="702">
        <v>412.59044013315702</v>
      </c>
      <c r="E110" s="703">
        <v>1.432764533571</v>
      </c>
      <c r="F110" s="701">
        <v>1303.4075713120401</v>
      </c>
      <c r="G110" s="702">
        <v>217.23459521867301</v>
      </c>
      <c r="H110" s="704">
        <v>77.250349999999997</v>
      </c>
      <c r="I110" s="701">
        <v>97.686099999999996</v>
      </c>
      <c r="J110" s="702">
        <v>-119.548495218673</v>
      </c>
      <c r="K110" s="705">
        <v>7.4946702896E-2</v>
      </c>
    </row>
    <row r="111" spans="1:11" ht="14.4" customHeight="1" thickBot="1" x14ac:dyDescent="0.3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1</v>
      </c>
      <c r="G111" s="702">
        <v>0.166666666666</v>
      </c>
      <c r="H111" s="704">
        <v>0</v>
      </c>
      <c r="I111" s="701">
        <v>1.68</v>
      </c>
      <c r="J111" s="702">
        <v>1.5133333333329999</v>
      </c>
      <c r="K111" s="705">
        <v>1.68</v>
      </c>
    </row>
    <row r="112" spans="1:11" ht="14.4" customHeight="1" thickBot="1" x14ac:dyDescent="0.35">
      <c r="A112" s="723" t="s">
        <v>434</v>
      </c>
      <c r="B112" s="701">
        <v>1.77915766756</v>
      </c>
      <c r="C112" s="701">
        <v>7.62967</v>
      </c>
      <c r="D112" s="702">
        <v>5.850512332439</v>
      </c>
      <c r="E112" s="703">
        <v>4.2883608007939999</v>
      </c>
      <c r="F112" s="701">
        <v>10.25988737554</v>
      </c>
      <c r="G112" s="702">
        <v>1.7099812292559999</v>
      </c>
      <c r="H112" s="704">
        <v>0</v>
      </c>
      <c r="I112" s="701">
        <v>0</v>
      </c>
      <c r="J112" s="702">
        <v>-1.7099812292559999</v>
      </c>
      <c r="K112" s="705">
        <v>0</v>
      </c>
    </row>
    <row r="113" spans="1:11" ht="14.4" customHeight="1" thickBot="1" x14ac:dyDescent="0.35">
      <c r="A113" s="723" t="s">
        <v>435</v>
      </c>
      <c r="B113" s="701">
        <v>870.46739935311098</v>
      </c>
      <c r="C113" s="701">
        <v>921.41488000000197</v>
      </c>
      <c r="D113" s="702">
        <v>50.94748064689</v>
      </c>
      <c r="E113" s="703">
        <v>1.05852887849</v>
      </c>
      <c r="F113" s="701">
        <v>855.727509097145</v>
      </c>
      <c r="G113" s="702">
        <v>142.62125151619099</v>
      </c>
      <c r="H113" s="704">
        <v>76.714190000000002</v>
      </c>
      <c r="I113" s="701">
        <v>153.42838</v>
      </c>
      <c r="J113" s="702">
        <v>10.807128483809</v>
      </c>
      <c r="K113" s="705">
        <v>0.17929583701400001</v>
      </c>
    </row>
    <row r="114" spans="1:11" ht="14.4" customHeight="1" thickBot="1" x14ac:dyDescent="0.35">
      <c r="A114" s="722" t="s">
        <v>436</v>
      </c>
      <c r="B114" s="706">
        <v>0</v>
      </c>
      <c r="C114" s="706">
        <v>0.90749999999999997</v>
      </c>
      <c r="D114" s="707">
        <v>0.90749999999999997</v>
      </c>
      <c r="E114" s="708" t="s">
        <v>329</v>
      </c>
      <c r="F114" s="706">
        <v>0.63051527751100001</v>
      </c>
      <c r="G114" s="707">
        <v>0.105085879585</v>
      </c>
      <c r="H114" s="709">
        <v>14.094469999999999</v>
      </c>
      <c r="I114" s="706">
        <v>14.88147</v>
      </c>
      <c r="J114" s="707">
        <v>14.776384120414001</v>
      </c>
      <c r="K114" s="714">
        <v>23.602076794612</v>
      </c>
    </row>
    <row r="115" spans="1:11" ht="14.4" customHeight="1" thickBot="1" x14ac:dyDescent="0.35">
      <c r="A115" s="723" t="s">
        <v>437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0.78700000000000003</v>
      </c>
      <c r="J115" s="702">
        <v>0.78700000000000003</v>
      </c>
      <c r="K115" s="712" t="s">
        <v>343</v>
      </c>
    </row>
    <row r="116" spans="1:11" ht="14.4" customHeight="1" thickBot="1" x14ac:dyDescent="0.35">
      <c r="A116" s="723" t="s">
        <v>438</v>
      </c>
      <c r="B116" s="701">
        <v>0</v>
      </c>
      <c r="C116" s="701">
        <v>0.90749999999999997</v>
      </c>
      <c r="D116" s="702">
        <v>0.90749999999999997</v>
      </c>
      <c r="E116" s="711" t="s">
        <v>343</v>
      </c>
      <c r="F116" s="701">
        <v>0.63051527751100001</v>
      </c>
      <c r="G116" s="702">
        <v>0.105085879585</v>
      </c>
      <c r="H116" s="704">
        <v>3.1367099999999999</v>
      </c>
      <c r="I116" s="701">
        <v>3.1367099999999999</v>
      </c>
      <c r="J116" s="702">
        <v>3.031624120414</v>
      </c>
      <c r="K116" s="705">
        <v>4.9748358396330001</v>
      </c>
    </row>
    <row r="117" spans="1:11" ht="14.4" customHeight="1" thickBot="1" x14ac:dyDescent="0.3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10.95776</v>
      </c>
      <c r="I117" s="701">
        <v>10.95776</v>
      </c>
      <c r="J117" s="702">
        <v>10.95776</v>
      </c>
      <c r="K117" s="712" t="s">
        <v>343</v>
      </c>
    </row>
    <row r="118" spans="1:11" ht="14.4" customHeight="1" thickBot="1" x14ac:dyDescent="0.35">
      <c r="A118" s="720" t="s">
        <v>48</v>
      </c>
      <c r="B118" s="701">
        <v>145924.053768674</v>
      </c>
      <c r="C118" s="701">
        <v>156187.33493000001</v>
      </c>
      <c r="D118" s="702">
        <v>10263.2811613259</v>
      </c>
      <c r="E118" s="703">
        <v>1.070333032123</v>
      </c>
      <c r="F118" s="701">
        <v>180615.406169511</v>
      </c>
      <c r="G118" s="702">
        <v>30102.5676949185</v>
      </c>
      <c r="H118" s="704">
        <v>14535.346890000001</v>
      </c>
      <c r="I118" s="701">
        <v>28536.212380000099</v>
      </c>
      <c r="J118" s="702">
        <v>-1566.35531491847</v>
      </c>
      <c r="K118" s="705">
        <v>0.15799434270400001</v>
      </c>
    </row>
    <row r="119" spans="1:11" ht="14.4" customHeight="1" thickBot="1" x14ac:dyDescent="0.35">
      <c r="A119" s="726" t="s">
        <v>440</v>
      </c>
      <c r="B119" s="706">
        <v>107500.893768674</v>
      </c>
      <c r="C119" s="706">
        <v>115160.26412000001</v>
      </c>
      <c r="D119" s="707">
        <v>7659.3703513258697</v>
      </c>
      <c r="E119" s="713">
        <v>1.0712493643800001</v>
      </c>
      <c r="F119" s="706">
        <v>131409.76</v>
      </c>
      <c r="G119" s="707">
        <v>21901.6266666667</v>
      </c>
      <c r="H119" s="709">
        <v>10693.032999999999</v>
      </c>
      <c r="I119" s="706">
        <v>20994.618999999999</v>
      </c>
      <c r="J119" s="707">
        <v>-907.00766666661696</v>
      </c>
      <c r="K119" s="714">
        <v>0.159764533471</v>
      </c>
    </row>
    <row r="120" spans="1:11" ht="14.4" customHeight="1" thickBot="1" x14ac:dyDescent="0.35">
      <c r="A120" s="722" t="s">
        <v>441</v>
      </c>
      <c r="B120" s="706">
        <v>106731</v>
      </c>
      <c r="C120" s="706">
        <v>114384.06200000001</v>
      </c>
      <c r="D120" s="707">
        <v>7653.0620000005401</v>
      </c>
      <c r="E120" s="713">
        <v>1.0717042096480001</v>
      </c>
      <c r="F120" s="706">
        <v>130778.84</v>
      </c>
      <c r="G120" s="707">
        <v>21796.473333333299</v>
      </c>
      <c r="H120" s="709">
        <v>10647.291999999999</v>
      </c>
      <c r="I120" s="706">
        <v>20873.050999999999</v>
      </c>
      <c r="J120" s="707">
        <v>-923.422333333285</v>
      </c>
      <c r="K120" s="714">
        <v>0.159605720619</v>
      </c>
    </row>
    <row r="121" spans="1:11" ht="14.4" customHeight="1" thickBot="1" x14ac:dyDescent="0.35">
      <c r="A121" s="723" t="s">
        <v>442</v>
      </c>
      <c r="B121" s="701">
        <v>106731</v>
      </c>
      <c r="C121" s="701">
        <v>114384.06200000001</v>
      </c>
      <c r="D121" s="702">
        <v>7653.0620000005401</v>
      </c>
      <c r="E121" s="703">
        <v>1.0717042096480001</v>
      </c>
      <c r="F121" s="701">
        <v>130778.84</v>
      </c>
      <c r="G121" s="702">
        <v>21796.473333333299</v>
      </c>
      <c r="H121" s="704">
        <v>10647.291999999999</v>
      </c>
      <c r="I121" s="701">
        <v>20873.050999999999</v>
      </c>
      <c r="J121" s="702">
        <v>-923.422333333285</v>
      </c>
      <c r="K121" s="705">
        <v>0.159605720619</v>
      </c>
    </row>
    <row r="122" spans="1:11" ht="14.4" customHeight="1" thickBot="1" x14ac:dyDescent="0.35">
      <c r="A122" s="722" t="s">
        <v>443</v>
      </c>
      <c r="B122" s="706">
        <v>0</v>
      </c>
      <c r="C122" s="706">
        <v>-5.1208799999999997</v>
      </c>
      <c r="D122" s="707">
        <v>-5.1208799999999997</v>
      </c>
      <c r="E122" s="708" t="s">
        <v>343</v>
      </c>
      <c r="F122" s="706">
        <v>0</v>
      </c>
      <c r="G122" s="707">
        <v>0</v>
      </c>
      <c r="H122" s="709">
        <v>0</v>
      </c>
      <c r="I122" s="706">
        <v>0</v>
      </c>
      <c r="J122" s="707">
        <v>0</v>
      </c>
      <c r="K122" s="710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-5.1208799999999997</v>
      </c>
      <c r="D123" s="702">
        <v>-5.1208799999999997</v>
      </c>
      <c r="E123" s="711" t="s">
        <v>343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12" t="s">
        <v>329</v>
      </c>
    </row>
    <row r="124" spans="1:11" ht="14.4" customHeight="1" thickBot="1" x14ac:dyDescent="0.35">
      <c r="A124" s="722" t="s">
        <v>445</v>
      </c>
      <c r="B124" s="706">
        <v>515.52976867466998</v>
      </c>
      <c r="C124" s="706">
        <v>417.26000000000101</v>
      </c>
      <c r="D124" s="707">
        <v>-98.269768674668995</v>
      </c>
      <c r="E124" s="713">
        <v>0.80938100058200002</v>
      </c>
      <c r="F124" s="706">
        <v>443.1</v>
      </c>
      <c r="G124" s="707">
        <v>73.849999999999994</v>
      </c>
      <c r="H124" s="709">
        <v>26.125</v>
      </c>
      <c r="I124" s="706">
        <v>66.56</v>
      </c>
      <c r="J124" s="707">
        <v>-7.2899999999989999</v>
      </c>
      <c r="K124" s="714">
        <v>0.15021439855499999</v>
      </c>
    </row>
    <row r="125" spans="1:11" ht="14.4" customHeight="1" thickBot="1" x14ac:dyDescent="0.35">
      <c r="A125" s="723" t="s">
        <v>446</v>
      </c>
      <c r="B125" s="701">
        <v>515.52976867466998</v>
      </c>
      <c r="C125" s="701">
        <v>417.26000000000101</v>
      </c>
      <c r="D125" s="702">
        <v>-98.269768674668995</v>
      </c>
      <c r="E125" s="703">
        <v>0.80938100058200002</v>
      </c>
      <c r="F125" s="701">
        <v>443.1</v>
      </c>
      <c r="G125" s="702">
        <v>73.849999999999994</v>
      </c>
      <c r="H125" s="704">
        <v>26.125</v>
      </c>
      <c r="I125" s="701">
        <v>66.56</v>
      </c>
      <c r="J125" s="702">
        <v>-7.2899999999989999</v>
      </c>
      <c r="K125" s="705">
        <v>0.15021439855499999</v>
      </c>
    </row>
    <row r="126" spans="1:11" ht="14.4" customHeight="1" thickBot="1" x14ac:dyDescent="0.35">
      <c r="A126" s="722" t="s">
        <v>447</v>
      </c>
      <c r="B126" s="706">
        <v>254.364</v>
      </c>
      <c r="C126" s="706">
        <v>249.06299999999999</v>
      </c>
      <c r="D126" s="707">
        <v>-5.3009999999990001</v>
      </c>
      <c r="E126" s="713">
        <v>0.979159786762</v>
      </c>
      <c r="F126" s="706">
        <v>187.82</v>
      </c>
      <c r="G126" s="707">
        <v>31.303333333333001</v>
      </c>
      <c r="H126" s="709">
        <v>19.616</v>
      </c>
      <c r="I126" s="706">
        <v>41.008000000000003</v>
      </c>
      <c r="J126" s="707">
        <v>9.7046666666660002</v>
      </c>
      <c r="K126" s="714">
        <v>0.218336705356</v>
      </c>
    </row>
    <row r="127" spans="1:11" ht="14.4" customHeight="1" thickBot="1" x14ac:dyDescent="0.35">
      <c r="A127" s="723" t="s">
        <v>448</v>
      </c>
      <c r="B127" s="701">
        <v>254.364</v>
      </c>
      <c r="C127" s="701">
        <v>249.06299999999999</v>
      </c>
      <c r="D127" s="702">
        <v>-5.3009999999990001</v>
      </c>
      <c r="E127" s="703">
        <v>0.979159786762</v>
      </c>
      <c r="F127" s="701">
        <v>187.82</v>
      </c>
      <c r="G127" s="702">
        <v>31.303333333333001</v>
      </c>
      <c r="H127" s="704">
        <v>19.616</v>
      </c>
      <c r="I127" s="701">
        <v>41.008000000000003</v>
      </c>
      <c r="J127" s="702">
        <v>9.7046666666660002</v>
      </c>
      <c r="K127" s="705">
        <v>0.218336705356</v>
      </c>
    </row>
    <row r="128" spans="1:11" ht="14.4" customHeight="1" thickBot="1" x14ac:dyDescent="0.35">
      <c r="A128" s="725" t="s">
        <v>449</v>
      </c>
      <c r="B128" s="701">
        <v>0</v>
      </c>
      <c r="C128" s="701">
        <v>115</v>
      </c>
      <c r="D128" s="702">
        <v>115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14</v>
      </c>
      <c r="J128" s="702">
        <v>14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115</v>
      </c>
      <c r="D129" s="702">
        <v>115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14</v>
      </c>
      <c r="J129" s="702">
        <v>14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36288.54</v>
      </c>
      <c r="C130" s="701">
        <v>38734.456440000104</v>
      </c>
      <c r="D130" s="702">
        <v>2445.91644000007</v>
      </c>
      <c r="E130" s="703">
        <v>1.0674018971270001</v>
      </c>
      <c r="F130" s="701">
        <v>46486.03</v>
      </c>
      <c r="G130" s="702">
        <v>7747.6716666666598</v>
      </c>
      <c r="H130" s="704">
        <v>3628.95946000001</v>
      </c>
      <c r="I130" s="701">
        <v>7123.2783600000103</v>
      </c>
      <c r="J130" s="702">
        <v>-624.39330666664398</v>
      </c>
      <c r="K130" s="705">
        <v>0.15323481828800001</v>
      </c>
    </row>
    <row r="131" spans="1:11" ht="14.4" customHeight="1" thickBot="1" x14ac:dyDescent="0.35">
      <c r="A131" s="722" t="s">
        <v>452</v>
      </c>
      <c r="B131" s="706">
        <v>9605.7900000000209</v>
      </c>
      <c r="C131" s="706">
        <v>10338.54479</v>
      </c>
      <c r="D131" s="707">
        <v>732.75478999999495</v>
      </c>
      <c r="E131" s="713">
        <v>1.0762826160050001</v>
      </c>
      <c r="F131" s="706">
        <v>12382.07</v>
      </c>
      <c r="G131" s="707">
        <v>2063.6783333333301</v>
      </c>
      <c r="H131" s="709">
        <v>960.60521000000199</v>
      </c>
      <c r="I131" s="706">
        <v>1885.5656100000001</v>
      </c>
      <c r="J131" s="707">
        <v>-178.11272333332599</v>
      </c>
      <c r="K131" s="714">
        <v>0.152281937511</v>
      </c>
    </row>
    <row r="132" spans="1:11" ht="14.4" customHeight="1" thickBot="1" x14ac:dyDescent="0.35">
      <c r="A132" s="723" t="s">
        <v>453</v>
      </c>
      <c r="B132" s="701">
        <v>9605.7900000000209</v>
      </c>
      <c r="C132" s="701">
        <v>10338.54479</v>
      </c>
      <c r="D132" s="702">
        <v>732.75478999999495</v>
      </c>
      <c r="E132" s="703">
        <v>1.0762826160050001</v>
      </c>
      <c r="F132" s="701">
        <v>12382.07</v>
      </c>
      <c r="G132" s="702">
        <v>2063.6783333333301</v>
      </c>
      <c r="H132" s="704">
        <v>960.60521000000199</v>
      </c>
      <c r="I132" s="701">
        <v>1885.5656100000001</v>
      </c>
      <c r="J132" s="702">
        <v>-178.11272333332599</v>
      </c>
      <c r="K132" s="705">
        <v>0.152281937511</v>
      </c>
    </row>
    <row r="133" spans="1:11" ht="14.4" customHeight="1" thickBot="1" x14ac:dyDescent="0.35">
      <c r="A133" s="722" t="s">
        <v>454</v>
      </c>
      <c r="B133" s="706">
        <v>26682.75</v>
      </c>
      <c r="C133" s="706">
        <v>28397.652770000001</v>
      </c>
      <c r="D133" s="707">
        <v>1714.9027700000699</v>
      </c>
      <c r="E133" s="713">
        <v>1.0642700909759999</v>
      </c>
      <c r="F133" s="706">
        <v>34103.96</v>
      </c>
      <c r="G133" s="707">
        <v>5683.9933333333302</v>
      </c>
      <c r="H133" s="709">
        <v>2668.3542499999999</v>
      </c>
      <c r="I133" s="706">
        <v>5237.7127500000097</v>
      </c>
      <c r="J133" s="707">
        <v>-446.28058333332001</v>
      </c>
      <c r="K133" s="714">
        <v>0.153580779182</v>
      </c>
    </row>
    <row r="134" spans="1:11" ht="14.4" customHeight="1" thickBot="1" x14ac:dyDescent="0.35">
      <c r="A134" s="723" t="s">
        <v>455</v>
      </c>
      <c r="B134" s="701">
        <v>26682.75</v>
      </c>
      <c r="C134" s="701">
        <v>28397.652770000001</v>
      </c>
      <c r="D134" s="702">
        <v>1714.9027700000699</v>
      </c>
      <c r="E134" s="703">
        <v>1.0642700909759999</v>
      </c>
      <c r="F134" s="701">
        <v>34103.96</v>
      </c>
      <c r="G134" s="702">
        <v>5683.9933333333302</v>
      </c>
      <c r="H134" s="704">
        <v>2668.3542499999999</v>
      </c>
      <c r="I134" s="701">
        <v>5237.7127500000097</v>
      </c>
      <c r="J134" s="702">
        <v>-446.28058333332001</v>
      </c>
      <c r="K134" s="705">
        <v>0.153580779182</v>
      </c>
    </row>
    <row r="135" spans="1:11" ht="14.4" customHeight="1" thickBot="1" x14ac:dyDescent="0.35">
      <c r="A135" s="722" t="s">
        <v>456</v>
      </c>
      <c r="B135" s="706">
        <v>0</v>
      </c>
      <c r="C135" s="706">
        <v>-0.46089000000000002</v>
      </c>
      <c r="D135" s="707">
        <v>-0.46089000000000002</v>
      </c>
      <c r="E135" s="708" t="s">
        <v>343</v>
      </c>
      <c r="F135" s="706">
        <v>0</v>
      </c>
      <c r="G135" s="707">
        <v>0</v>
      </c>
      <c r="H135" s="709">
        <v>0</v>
      </c>
      <c r="I135" s="706">
        <v>0</v>
      </c>
      <c r="J135" s="707">
        <v>0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-0.46089000000000002</v>
      </c>
      <c r="D136" s="702">
        <v>-0.46089000000000002</v>
      </c>
      <c r="E136" s="711" t="s">
        <v>343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-1.28023</v>
      </c>
      <c r="D137" s="707">
        <v>-1.28023</v>
      </c>
      <c r="E137" s="708" t="s">
        <v>343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-1.28023</v>
      </c>
      <c r="D138" s="702">
        <v>-1.28023</v>
      </c>
      <c r="E138" s="711" t="s">
        <v>343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2134.6200000000099</v>
      </c>
      <c r="C139" s="701">
        <v>2292.6143699999998</v>
      </c>
      <c r="D139" s="702">
        <v>157.994369999995</v>
      </c>
      <c r="E139" s="703">
        <v>1.0740152205069999</v>
      </c>
      <c r="F139" s="701">
        <v>2719.6161695112301</v>
      </c>
      <c r="G139" s="702">
        <v>453.26936158520499</v>
      </c>
      <c r="H139" s="704">
        <v>213.35443000000001</v>
      </c>
      <c r="I139" s="701">
        <v>418.31502000000103</v>
      </c>
      <c r="J139" s="702">
        <v>-34.954341585203998</v>
      </c>
      <c r="K139" s="705">
        <v>0.15381399209499999</v>
      </c>
    </row>
    <row r="140" spans="1:11" ht="14.4" customHeight="1" thickBot="1" x14ac:dyDescent="0.35">
      <c r="A140" s="722" t="s">
        <v>461</v>
      </c>
      <c r="B140" s="706">
        <v>2134.6200000000099</v>
      </c>
      <c r="C140" s="706">
        <v>2292.6143699999998</v>
      </c>
      <c r="D140" s="707">
        <v>157.994369999995</v>
      </c>
      <c r="E140" s="713">
        <v>1.0740152205069999</v>
      </c>
      <c r="F140" s="706">
        <v>2719.6161695112301</v>
      </c>
      <c r="G140" s="707">
        <v>453.26936158520499</v>
      </c>
      <c r="H140" s="709">
        <v>213.35443000000001</v>
      </c>
      <c r="I140" s="706">
        <v>418.31502000000103</v>
      </c>
      <c r="J140" s="707">
        <v>-34.954341585203998</v>
      </c>
      <c r="K140" s="714">
        <v>0.15381399209499999</v>
      </c>
    </row>
    <row r="141" spans="1:11" ht="14.4" customHeight="1" thickBot="1" x14ac:dyDescent="0.35">
      <c r="A141" s="723" t="s">
        <v>462</v>
      </c>
      <c r="B141" s="701">
        <v>2134.6200000000099</v>
      </c>
      <c r="C141" s="701">
        <v>2292.6143699999998</v>
      </c>
      <c r="D141" s="702">
        <v>157.994369999995</v>
      </c>
      <c r="E141" s="703">
        <v>1.0740152205069999</v>
      </c>
      <c r="F141" s="701">
        <v>2719.6161695112301</v>
      </c>
      <c r="G141" s="702">
        <v>453.26936158520499</v>
      </c>
      <c r="H141" s="704">
        <v>213.35443000000001</v>
      </c>
      <c r="I141" s="701">
        <v>418.31502000000103</v>
      </c>
      <c r="J141" s="702">
        <v>-34.954341585203998</v>
      </c>
      <c r="K141" s="705">
        <v>0.15381399209499999</v>
      </c>
    </row>
    <row r="142" spans="1:11" ht="14.4" customHeight="1" thickBot="1" x14ac:dyDescent="0.35">
      <c r="A142" s="720" t="s">
        <v>463</v>
      </c>
      <c r="B142" s="701">
        <v>187.323035780976</v>
      </c>
      <c r="C142" s="701">
        <v>407.77577000000099</v>
      </c>
      <c r="D142" s="702">
        <v>220.45273421902499</v>
      </c>
      <c r="E142" s="703">
        <v>2.1768586458139998</v>
      </c>
      <c r="F142" s="701">
        <v>121.654991860484</v>
      </c>
      <c r="G142" s="702">
        <v>20.275831976747</v>
      </c>
      <c r="H142" s="704">
        <v>15.9</v>
      </c>
      <c r="I142" s="701">
        <v>68.5244</v>
      </c>
      <c r="J142" s="702">
        <v>48.248568023251998</v>
      </c>
      <c r="K142" s="705">
        <v>0.56326829628599995</v>
      </c>
    </row>
    <row r="143" spans="1:11" ht="14.4" customHeight="1" thickBot="1" x14ac:dyDescent="0.35">
      <c r="A143" s="721" t="s">
        <v>464</v>
      </c>
      <c r="B143" s="701">
        <v>187.323035780976</v>
      </c>
      <c r="C143" s="701">
        <v>407.77577000000099</v>
      </c>
      <c r="D143" s="702">
        <v>220.45273421902499</v>
      </c>
      <c r="E143" s="703">
        <v>2.1768586458139998</v>
      </c>
      <c r="F143" s="701">
        <v>121.654991860484</v>
      </c>
      <c r="G143" s="702">
        <v>20.275831976747</v>
      </c>
      <c r="H143" s="704">
        <v>15.9</v>
      </c>
      <c r="I143" s="701">
        <v>68.5244</v>
      </c>
      <c r="J143" s="702">
        <v>48.248568023251998</v>
      </c>
      <c r="K143" s="705">
        <v>0.56326829628599995</v>
      </c>
    </row>
    <row r="144" spans="1:11" ht="14.4" customHeight="1" thickBot="1" x14ac:dyDescent="0.35">
      <c r="A144" s="722" t="s">
        <v>465</v>
      </c>
      <c r="B144" s="706">
        <v>20.180718436540001</v>
      </c>
      <c r="C144" s="706">
        <v>175.33277000000001</v>
      </c>
      <c r="D144" s="707">
        <v>155.15205156345999</v>
      </c>
      <c r="E144" s="713">
        <v>8.6881332075139994</v>
      </c>
      <c r="F144" s="706">
        <v>66.574411256627002</v>
      </c>
      <c r="G144" s="707">
        <v>11.095735209437001</v>
      </c>
      <c r="H144" s="709">
        <v>4.5</v>
      </c>
      <c r="I144" s="706">
        <v>57.124400000000001</v>
      </c>
      <c r="J144" s="707">
        <v>46.028664790561997</v>
      </c>
      <c r="K144" s="714">
        <v>0.85805340102500005</v>
      </c>
    </row>
    <row r="145" spans="1:11" ht="14.4" customHeight="1" thickBot="1" x14ac:dyDescent="0.35">
      <c r="A145" s="723" t="s">
        <v>466</v>
      </c>
      <c r="B145" s="701">
        <v>0</v>
      </c>
      <c r="C145" s="701">
        <v>8.4402500000000007</v>
      </c>
      <c r="D145" s="702">
        <v>8.4402500000000007</v>
      </c>
      <c r="E145" s="711" t="s">
        <v>329</v>
      </c>
      <c r="F145" s="701">
        <v>66.574411256627002</v>
      </c>
      <c r="G145" s="702">
        <v>11.095735209437001</v>
      </c>
      <c r="H145" s="704">
        <v>0</v>
      </c>
      <c r="I145" s="701">
        <v>0.77939999999999998</v>
      </c>
      <c r="J145" s="702">
        <v>-10.316335209437</v>
      </c>
      <c r="K145" s="705">
        <v>1.1707200789E-2</v>
      </c>
    </row>
    <row r="146" spans="1:11" ht="14.4" customHeight="1" thickBot="1" x14ac:dyDescent="0.35">
      <c r="A146" s="723" t="s">
        <v>467</v>
      </c>
      <c r="B146" s="701">
        <v>0</v>
      </c>
      <c r="C146" s="701">
        <v>-5.0864799999999999</v>
      </c>
      <c r="D146" s="702">
        <v>-5.0864799999999999</v>
      </c>
      <c r="E146" s="711" t="s">
        <v>343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1.95</v>
      </c>
      <c r="D147" s="702">
        <v>1.95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4.5</v>
      </c>
      <c r="J147" s="702">
        <v>4.5</v>
      </c>
      <c r="K147" s="712" t="s">
        <v>343</v>
      </c>
    </row>
    <row r="148" spans="1:11" ht="14.4" customHeight="1" thickBot="1" x14ac:dyDescent="0.35">
      <c r="A148" s="723" t="s">
        <v>469</v>
      </c>
      <c r="B148" s="701">
        <v>0</v>
      </c>
      <c r="C148" s="701">
        <v>169.809</v>
      </c>
      <c r="D148" s="702">
        <v>169.809</v>
      </c>
      <c r="E148" s="711" t="s">
        <v>329</v>
      </c>
      <c r="F148" s="701">
        <v>0</v>
      </c>
      <c r="G148" s="702">
        <v>0</v>
      </c>
      <c r="H148" s="704">
        <v>4.5</v>
      </c>
      <c r="I148" s="701">
        <v>51.844999999999999</v>
      </c>
      <c r="J148" s="702">
        <v>51.844999999999999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0.22</v>
      </c>
      <c r="D149" s="702">
        <v>0.22</v>
      </c>
      <c r="E149" s="711" t="s">
        <v>343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20.180718436540001</v>
      </c>
      <c r="C150" s="701">
        <v>0</v>
      </c>
      <c r="D150" s="702">
        <v>-20.180718436540001</v>
      </c>
      <c r="E150" s="703">
        <v>0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05">
        <v>2</v>
      </c>
    </row>
    <row r="151" spans="1:11" ht="14.4" customHeight="1" thickBot="1" x14ac:dyDescent="0.35">
      <c r="A151" s="725" t="s">
        <v>472</v>
      </c>
      <c r="B151" s="701">
        <v>0</v>
      </c>
      <c r="C151" s="701">
        <v>48.404000000000003</v>
      </c>
      <c r="D151" s="702">
        <v>48.404000000000003</v>
      </c>
      <c r="E151" s="711" t="s">
        <v>329</v>
      </c>
      <c r="F151" s="701">
        <v>55.080580603857001</v>
      </c>
      <c r="G151" s="702">
        <v>9.1800967673089993</v>
      </c>
      <c r="H151" s="704">
        <v>0</v>
      </c>
      <c r="I151" s="701">
        <v>0</v>
      </c>
      <c r="J151" s="702">
        <v>-9.1800967673089993</v>
      </c>
      <c r="K151" s="705">
        <v>0</v>
      </c>
    </row>
    <row r="152" spans="1:11" ht="14.4" customHeight="1" thickBot="1" x14ac:dyDescent="0.35">
      <c r="A152" s="723" t="s">
        <v>473</v>
      </c>
      <c r="B152" s="701">
        <v>0</v>
      </c>
      <c r="C152" s="701">
        <v>48.404000000000003</v>
      </c>
      <c r="D152" s="702">
        <v>48.404000000000003</v>
      </c>
      <c r="E152" s="711" t="s">
        <v>329</v>
      </c>
      <c r="F152" s="701">
        <v>55.080580603857001</v>
      </c>
      <c r="G152" s="702">
        <v>9.1800967673089993</v>
      </c>
      <c r="H152" s="704">
        <v>0</v>
      </c>
      <c r="I152" s="701">
        <v>0</v>
      </c>
      <c r="J152" s="702">
        <v>-9.1800967673089993</v>
      </c>
      <c r="K152" s="705">
        <v>0</v>
      </c>
    </row>
    <row r="153" spans="1:11" ht="14.4" customHeight="1" thickBot="1" x14ac:dyDescent="0.35">
      <c r="A153" s="725" t="s">
        <v>474</v>
      </c>
      <c r="B153" s="701">
        <v>167.14231734443601</v>
      </c>
      <c r="C153" s="701">
        <v>145.65</v>
      </c>
      <c r="D153" s="702">
        <v>-21.492317344435001</v>
      </c>
      <c r="E153" s="703">
        <v>0.871413070693</v>
      </c>
      <c r="F153" s="701">
        <v>0</v>
      </c>
      <c r="G153" s="702">
        <v>0</v>
      </c>
      <c r="H153" s="704">
        <v>9.9</v>
      </c>
      <c r="I153" s="701">
        <v>9.9</v>
      </c>
      <c r="J153" s="702">
        <v>9.9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167.14231734443601</v>
      </c>
      <c r="C154" s="701">
        <v>145.65</v>
      </c>
      <c r="D154" s="702">
        <v>-21.492317344435001</v>
      </c>
      <c r="E154" s="703">
        <v>0.871413070693</v>
      </c>
      <c r="F154" s="701">
        <v>0</v>
      </c>
      <c r="G154" s="702">
        <v>0</v>
      </c>
      <c r="H154" s="704">
        <v>9.9</v>
      </c>
      <c r="I154" s="701">
        <v>9.9</v>
      </c>
      <c r="J154" s="702">
        <v>9.9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38.389000000000003</v>
      </c>
      <c r="D155" s="702">
        <v>38.389000000000003</v>
      </c>
      <c r="E155" s="711" t="s">
        <v>329</v>
      </c>
      <c r="F155" s="701">
        <v>0</v>
      </c>
      <c r="G155" s="702">
        <v>0</v>
      </c>
      <c r="H155" s="704">
        <v>1.5</v>
      </c>
      <c r="I155" s="701">
        <v>1.5</v>
      </c>
      <c r="J155" s="702">
        <v>1.5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38.389000000000003</v>
      </c>
      <c r="D156" s="702">
        <v>38.389000000000003</v>
      </c>
      <c r="E156" s="711" t="s">
        <v>329</v>
      </c>
      <c r="F156" s="701">
        <v>0</v>
      </c>
      <c r="G156" s="702">
        <v>0</v>
      </c>
      <c r="H156" s="704">
        <v>1.5</v>
      </c>
      <c r="I156" s="701">
        <v>1.5</v>
      </c>
      <c r="J156" s="702">
        <v>1.5</v>
      </c>
      <c r="K156" s="712" t="s">
        <v>329</v>
      </c>
    </row>
    <row r="157" spans="1:11" ht="14.4" customHeight="1" thickBot="1" x14ac:dyDescent="0.35">
      <c r="A157" s="720" t="s">
        <v>478</v>
      </c>
      <c r="B157" s="701">
        <v>6397.3698603273497</v>
      </c>
      <c r="C157" s="701">
        <v>12666.2600700001</v>
      </c>
      <c r="D157" s="702">
        <v>6268.8902096726997</v>
      </c>
      <c r="E157" s="703">
        <v>1.9799168012070001</v>
      </c>
      <c r="F157" s="701">
        <v>8500.4880092633193</v>
      </c>
      <c r="G157" s="702">
        <v>1416.74800154389</v>
      </c>
      <c r="H157" s="704">
        <v>529.16240000000096</v>
      </c>
      <c r="I157" s="701">
        <v>1136.38139</v>
      </c>
      <c r="J157" s="702">
        <v>-280.36661154388401</v>
      </c>
      <c r="K157" s="705">
        <v>0.13368425304000001</v>
      </c>
    </row>
    <row r="158" spans="1:11" ht="14.4" customHeight="1" thickBot="1" x14ac:dyDescent="0.35">
      <c r="A158" s="721" t="s">
        <v>479</v>
      </c>
      <c r="B158" s="701">
        <v>5533.3698603273497</v>
      </c>
      <c r="C158" s="701">
        <v>4910.2980000000098</v>
      </c>
      <c r="D158" s="702">
        <v>-623.07186032734</v>
      </c>
      <c r="E158" s="703">
        <v>0.88739739506699999</v>
      </c>
      <c r="F158" s="701">
        <v>7472.99999999989</v>
      </c>
      <c r="G158" s="702">
        <v>1245.49999999998</v>
      </c>
      <c r="H158" s="704">
        <v>520.70692000000099</v>
      </c>
      <c r="I158" s="701">
        <v>1041.36033</v>
      </c>
      <c r="J158" s="702">
        <v>-204.13966999997999</v>
      </c>
      <c r="K158" s="705">
        <v>0.13934970293000001</v>
      </c>
    </row>
    <row r="159" spans="1:11" ht="14.4" customHeight="1" thickBot="1" x14ac:dyDescent="0.35">
      <c r="A159" s="722" t="s">
        <v>480</v>
      </c>
      <c r="B159" s="706">
        <v>5533.3698603273497</v>
      </c>
      <c r="C159" s="706">
        <v>4712.6490000000103</v>
      </c>
      <c r="D159" s="707">
        <v>-820.72086032734103</v>
      </c>
      <c r="E159" s="713">
        <v>0.85167793206599995</v>
      </c>
      <c r="F159" s="706">
        <v>7472.99999999989</v>
      </c>
      <c r="G159" s="707">
        <v>1245.49999999998</v>
      </c>
      <c r="H159" s="709">
        <v>520.70692000000099</v>
      </c>
      <c r="I159" s="706">
        <v>1041.36033</v>
      </c>
      <c r="J159" s="707">
        <v>-204.13966999997999</v>
      </c>
      <c r="K159" s="714">
        <v>0.13934970293000001</v>
      </c>
    </row>
    <row r="160" spans="1:11" ht="14.4" customHeight="1" thickBot="1" x14ac:dyDescent="0.35">
      <c r="A160" s="723" t="s">
        <v>481</v>
      </c>
      <c r="B160" s="701">
        <v>298.85655348059498</v>
      </c>
      <c r="C160" s="701">
        <v>292.23500000000001</v>
      </c>
      <c r="D160" s="702">
        <v>-6.6215534805939997</v>
      </c>
      <c r="E160" s="703">
        <v>0.977843706609</v>
      </c>
      <c r="F160" s="701">
        <v>362.999999999995</v>
      </c>
      <c r="G160" s="702">
        <v>60.499999999998998</v>
      </c>
      <c r="H160" s="704">
        <v>31.986429999999999</v>
      </c>
      <c r="I160" s="701">
        <v>63.9114</v>
      </c>
      <c r="J160" s="702">
        <v>3.4114000000010001</v>
      </c>
      <c r="K160" s="705">
        <v>0.17606446280900001</v>
      </c>
    </row>
    <row r="161" spans="1:11" ht="14.4" customHeight="1" thickBot="1" x14ac:dyDescent="0.35">
      <c r="A161" s="723" t="s">
        <v>482</v>
      </c>
      <c r="B161" s="701">
        <v>1852.8470787705701</v>
      </c>
      <c r="C161" s="701">
        <v>812.64300000000105</v>
      </c>
      <c r="D161" s="702">
        <v>-1040.20407877057</v>
      </c>
      <c r="E161" s="703">
        <v>0.438591511037</v>
      </c>
      <c r="F161" s="701">
        <v>2182.99999999997</v>
      </c>
      <c r="G161" s="702">
        <v>363.83333333332803</v>
      </c>
      <c r="H161" s="704">
        <v>67.111940000000004</v>
      </c>
      <c r="I161" s="701">
        <v>134.23079999999999</v>
      </c>
      <c r="J161" s="702">
        <v>-229.60253333332801</v>
      </c>
      <c r="K161" s="705">
        <v>6.148914338E-2</v>
      </c>
    </row>
    <row r="162" spans="1:11" ht="14.4" customHeight="1" thickBot="1" x14ac:dyDescent="0.35">
      <c r="A162" s="723" t="s">
        <v>483</v>
      </c>
      <c r="B162" s="701">
        <v>25.748452495218</v>
      </c>
      <c r="C162" s="701">
        <v>24.224</v>
      </c>
      <c r="D162" s="702">
        <v>-1.5244524952180001</v>
      </c>
      <c r="E162" s="703">
        <v>0.94079440325499997</v>
      </c>
      <c r="F162" s="701">
        <v>23.999999999999002</v>
      </c>
      <c r="G162" s="702">
        <v>3.9999999999989999</v>
      </c>
      <c r="H162" s="704">
        <v>2.0179999999999998</v>
      </c>
      <c r="I162" s="701">
        <v>4.0359999999999996</v>
      </c>
      <c r="J162" s="702">
        <v>3.5999999999999997E-2</v>
      </c>
      <c r="K162" s="705">
        <v>0.168166666666</v>
      </c>
    </row>
    <row r="163" spans="1:11" ht="14.4" customHeight="1" thickBot="1" x14ac:dyDescent="0.35">
      <c r="A163" s="723" t="s">
        <v>484</v>
      </c>
      <c r="B163" s="701">
        <v>846.29067383336496</v>
      </c>
      <c r="C163" s="701">
        <v>803.23400000000095</v>
      </c>
      <c r="D163" s="702">
        <v>-43.056673833363</v>
      </c>
      <c r="E163" s="703">
        <v>0.94912306709100003</v>
      </c>
      <c r="F163" s="701">
        <v>869.99999999998704</v>
      </c>
      <c r="G163" s="702">
        <v>144.99999999999801</v>
      </c>
      <c r="H163" s="704">
        <v>74.470489999999998</v>
      </c>
      <c r="I163" s="701">
        <v>148.94093000000001</v>
      </c>
      <c r="J163" s="702">
        <v>3.940930000002</v>
      </c>
      <c r="K163" s="705">
        <v>0.17119647126400001</v>
      </c>
    </row>
    <row r="164" spans="1:11" ht="14.4" customHeight="1" thickBot="1" x14ac:dyDescent="0.35">
      <c r="A164" s="723" t="s">
        <v>485</v>
      </c>
      <c r="B164" s="701">
        <v>2509.6271017476001</v>
      </c>
      <c r="C164" s="701">
        <v>2780.3130000000101</v>
      </c>
      <c r="D164" s="702">
        <v>270.68589825240502</v>
      </c>
      <c r="E164" s="703">
        <v>1.1078590114289999</v>
      </c>
      <c r="F164" s="701">
        <v>4032.99999999994</v>
      </c>
      <c r="G164" s="702">
        <v>672.16666666665697</v>
      </c>
      <c r="H164" s="704">
        <v>345.12006000000099</v>
      </c>
      <c r="I164" s="701">
        <v>690.24120000000198</v>
      </c>
      <c r="J164" s="702">
        <v>18.074533333344</v>
      </c>
      <c r="K164" s="705">
        <v>0.171148326307</v>
      </c>
    </row>
    <row r="165" spans="1:11" ht="14.4" customHeight="1" thickBot="1" x14ac:dyDescent="0.35">
      <c r="A165" s="722" t="s">
        <v>486</v>
      </c>
      <c r="B165" s="706">
        <v>0</v>
      </c>
      <c r="C165" s="706">
        <v>197.649</v>
      </c>
      <c r="D165" s="707">
        <v>197.649</v>
      </c>
      <c r="E165" s="708" t="s">
        <v>329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0.38</v>
      </c>
      <c r="D166" s="702">
        <v>0.38</v>
      </c>
      <c r="E166" s="711" t="s">
        <v>343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197.26900000000001</v>
      </c>
      <c r="D167" s="702">
        <v>197.26900000000001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1" t="s">
        <v>489</v>
      </c>
      <c r="B168" s="701">
        <v>864</v>
      </c>
      <c r="C168" s="701">
        <v>7755.9620700000396</v>
      </c>
      <c r="D168" s="702">
        <v>6891.9620700000396</v>
      </c>
      <c r="E168" s="703">
        <v>8.9768079513880004</v>
      </c>
      <c r="F168" s="701">
        <v>1027.4880092634301</v>
      </c>
      <c r="G168" s="702">
        <v>171.24800154390499</v>
      </c>
      <c r="H168" s="704">
        <v>8.4554799999999997</v>
      </c>
      <c r="I168" s="701">
        <v>95.021060000000006</v>
      </c>
      <c r="J168" s="702">
        <v>-76.226941543904005</v>
      </c>
      <c r="K168" s="705">
        <v>9.2478996487000004E-2</v>
      </c>
    </row>
    <row r="169" spans="1:11" ht="14.4" customHeight="1" thickBot="1" x14ac:dyDescent="0.35">
      <c r="A169" s="722" t="s">
        <v>490</v>
      </c>
      <c r="B169" s="706">
        <v>864</v>
      </c>
      <c r="C169" s="706">
        <v>7182.6686300000401</v>
      </c>
      <c r="D169" s="707">
        <v>6318.6686300000401</v>
      </c>
      <c r="E169" s="713">
        <v>8.3132738773139998</v>
      </c>
      <c r="F169" s="706">
        <v>1001.28279545028</v>
      </c>
      <c r="G169" s="707">
        <v>166.88046590837999</v>
      </c>
      <c r="H169" s="709">
        <v>0</v>
      </c>
      <c r="I169" s="706">
        <v>0</v>
      </c>
      <c r="J169" s="707">
        <v>-166.88046590837999</v>
      </c>
      <c r="K169" s="714">
        <v>0</v>
      </c>
    </row>
    <row r="170" spans="1:11" ht="14.4" customHeight="1" thickBot="1" x14ac:dyDescent="0.35">
      <c r="A170" s="723" t="s">
        <v>491</v>
      </c>
      <c r="B170" s="701">
        <v>864</v>
      </c>
      <c r="C170" s="701">
        <v>7182.6686300000401</v>
      </c>
      <c r="D170" s="702">
        <v>6318.6686300000401</v>
      </c>
      <c r="E170" s="703">
        <v>8.3132738773139998</v>
      </c>
      <c r="F170" s="701">
        <v>1001.28279545028</v>
      </c>
      <c r="G170" s="702">
        <v>166.88046590837999</v>
      </c>
      <c r="H170" s="704">
        <v>0</v>
      </c>
      <c r="I170" s="701">
        <v>0</v>
      </c>
      <c r="J170" s="702">
        <v>-166.88046590837999</v>
      </c>
      <c r="K170" s="705">
        <v>0</v>
      </c>
    </row>
    <row r="171" spans="1:11" ht="14.4" customHeight="1" thickBot="1" x14ac:dyDescent="0.35">
      <c r="A171" s="722" t="s">
        <v>492</v>
      </c>
      <c r="B171" s="706">
        <v>0</v>
      </c>
      <c r="C171" s="706">
        <v>53.065759999999997</v>
      </c>
      <c r="D171" s="707">
        <v>53.065759999999997</v>
      </c>
      <c r="E171" s="708" t="s">
        <v>329</v>
      </c>
      <c r="F171" s="706">
        <v>0.31398684804299998</v>
      </c>
      <c r="G171" s="707">
        <v>5.2331141339999998E-2</v>
      </c>
      <c r="H171" s="709">
        <v>0</v>
      </c>
      <c r="I171" s="706">
        <v>39.77028</v>
      </c>
      <c r="J171" s="707">
        <v>39.717948858659</v>
      </c>
      <c r="K171" s="714">
        <v>126.662247950311</v>
      </c>
    </row>
    <row r="172" spans="1:11" ht="14.4" customHeight="1" thickBot="1" x14ac:dyDescent="0.35">
      <c r="A172" s="723" t="s">
        <v>493</v>
      </c>
      <c r="B172" s="701">
        <v>0</v>
      </c>
      <c r="C172" s="701">
        <v>22.021999999999998</v>
      </c>
      <c r="D172" s="702">
        <v>22.021999999999998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24.132239999999999</v>
      </c>
      <c r="D173" s="702">
        <v>24.132239999999999</v>
      </c>
      <c r="E173" s="711" t="s">
        <v>343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5.5200199999999997</v>
      </c>
      <c r="D174" s="702">
        <v>5.5200199999999997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39.77028</v>
      </c>
      <c r="J174" s="702">
        <v>39.77028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1.3915</v>
      </c>
      <c r="D175" s="702">
        <v>1.3915</v>
      </c>
      <c r="E175" s="711" t="s">
        <v>343</v>
      </c>
      <c r="F175" s="701">
        <v>0.31398684804299998</v>
      </c>
      <c r="G175" s="702">
        <v>5.2331141339999998E-2</v>
      </c>
      <c r="H175" s="704">
        <v>0</v>
      </c>
      <c r="I175" s="701">
        <v>0</v>
      </c>
      <c r="J175" s="702">
        <v>-5.2331141339999998E-2</v>
      </c>
      <c r="K175" s="705">
        <v>0</v>
      </c>
    </row>
    <row r="176" spans="1:11" ht="14.4" customHeight="1" thickBot="1" x14ac:dyDescent="0.35">
      <c r="A176" s="722" t="s">
        <v>497</v>
      </c>
      <c r="B176" s="706">
        <v>0</v>
      </c>
      <c r="C176" s="706">
        <v>24.490400000000001</v>
      </c>
      <c r="D176" s="707">
        <v>24.490400000000001</v>
      </c>
      <c r="E176" s="708" t="s">
        <v>329</v>
      </c>
      <c r="F176" s="706">
        <v>25.891226965106</v>
      </c>
      <c r="G176" s="707">
        <v>4.315204494184</v>
      </c>
      <c r="H176" s="709">
        <v>0</v>
      </c>
      <c r="I176" s="706">
        <v>0</v>
      </c>
      <c r="J176" s="707">
        <v>-4.315204494184</v>
      </c>
      <c r="K176" s="714">
        <v>0</v>
      </c>
    </row>
    <row r="177" spans="1:11" ht="14.4" customHeight="1" thickBot="1" x14ac:dyDescent="0.35">
      <c r="A177" s="723" t="s">
        <v>498</v>
      </c>
      <c r="B177" s="701">
        <v>0</v>
      </c>
      <c r="C177" s="701">
        <v>24.490400000000001</v>
      </c>
      <c r="D177" s="702">
        <v>24.490400000000001</v>
      </c>
      <c r="E177" s="711" t="s">
        <v>329</v>
      </c>
      <c r="F177" s="701">
        <v>25.891226965106</v>
      </c>
      <c r="G177" s="702">
        <v>4.315204494184</v>
      </c>
      <c r="H177" s="704">
        <v>0</v>
      </c>
      <c r="I177" s="701">
        <v>0</v>
      </c>
      <c r="J177" s="702">
        <v>-4.315204494184</v>
      </c>
      <c r="K177" s="705">
        <v>0</v>
      </c>
    </row>
    <row r="178" spans="1:11" ht="14.4" customHeight="1" thickBot="1" x14ac:dyDescent="0.35">
      <c r="A178" s="722" t="s">
        <v>499</v>
      </c>
      <c r="B178" s="706">
        <v>0</v>
      </c>
      <c r="C178" s="706">
        <v>415.54931000000101</v>
      </c>
      <c r="D178" s="707">
        <v>415.54931000000101</v>
      </c>
      <c r="E178" s="708" t="s">
        <v>329</v>
      </c>
      <c r="F178" s="706">
        <v>0</v>
      </c>
      <c r="G178" s="707">
        <v>0</v>
      </c>
      <c r="H178" s="709">
        <v>8.4554799999999997</v>
      </c>
      <c r="I178" s="706">
        <v>22.181480000000001</v>
      </c>
      <c r="J178" s="707">
        <v>22.181480000000001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16.940000000000001</v>
      </c>
      <c r="D179" s="702">
        <v>16.940000000000001</v>
      </c>
      <c r="E179" s="711" t="s">
        <v>343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398.60931000000102</v>
      </c>
      <c r="D180" s="702">
        <v>398.60931000000102</v>
      </c>
      <c r="E180" s="711" t="s">
        <v>329</v>
      </c>
      <c r="F180" s="701">
        <v>0</v>
      </c>
      <c r="G180" s="702">
        <v>0</v>
      </c>
      <c r="H180" s="704">
        <v>8.4554799999999997</v>
      </c>
      <c r="I180" s="701">
        <v>22.181480000000001</v>
      </c>
      <c r="J180" s="702">
        <v>22.181480000000001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80.187970000000007</v>
      </c>
      <c r="D181" s="707">
        <v>80.187970000000007</v>
      </c>
      <c r="E181" s="708" t="s">
        <v>343</v>
      </c>
      <c r="F181" s="706">
        <v>0</v>
      </c>
      <c r="G181" s="707">
        <v>0</v>
      </c>
      <c r="H181" s="709">
        <v>0</v>
      </c>
      <c r="I181" s="706">
        <v>33.069299999999998</v>
      </c>
      <c r="J181" s="707">
        <v>33.069299999999998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80.187970000000007</v>
      </c>
      <c r="D182" s="702">
        <v>80.187970000000007</v>
      </c>
      <c r="E182" s="711" t="s">
        <v>343</v>
      </c>
      <c r="F182" s="701">
        <v>0</v>
      </c>
      <c r="G182" s="702">
        <v>0</v>
      </c>
      <c r="H182" s="704">
        <v>0</v>
      </c>
      <c r="I182" s="701">
        <v>33.069299999999998</v>
      </c>
      <c r="J182" s="702">
        <v>33.069299999999998</v>
      </c>
      <c r="K182" s="712" t="s">
        <v>329</v>
      </c>
    </row>
    <row r="183" spans="1:11" ht="14.4" customHeight="1" thickBot="1" x14ac:dyDescent="0.35">
      <c r="A183" s="719" t="s">
        <v>504</v>
      </c>
      <c r="B183" s="701">
        <v>209702.999862528</v>
      </c>
      <c r="C183" s="701">
        <v>235507.40753999999</v>
      </c>
      <c r="D183" s="702">
        <v>25804.407677472002</v>
      </c>
      <c r="E183" s="703">
        <v>1.1230521627929999</v>
      </c>
      <c r="F183" s="701">
        <v>257957.473305133</v>
      </c>
      <c r="G183" s="702">
        <v>42992.912217522302</v>
      </c>
      <c r="H183" s="704">
        <v>26565.50576</v>
      </c>
      <c r="I183" s="701">
        <v>45185.794410000002</v>
      </c>
      <c r="J183" s="702">
        <v>2192.8821924777199</v>
      </c>
      <c r="K183" s="705">
        <v>0.17516761127700001</v>
      </c>
    </row>
    <row r="184" spans="1:11" ht="14.4" customHeight="1" thickBot="1" x14ac:dyDescent="0.35">
      <c r="A184" s="720" t="s">
        <v>505</v>
      </c>
      <c r="B184" s="701">
        <v>209267.72422219801</v>
      </c>
      <c r="C184" s="701">
        <v>234969.06271999999</v>
      </c>
      <c r="D184" s="702">
        <v>25701.338497802099</v>
      </c>
      <c r="E184" s="703">
        <v>1.1228155875120001</v>
      </c>
      <c r="F184" s="701">
        <v>257597.04493941701</v>
      </c>
      <c r="G184" s="702">
        <v>42932.840823236103</v>
      </c>
      <c r="H184" s="704">
        <v>26550.673999999999</v>
      </c>
      <c r="I184" s="701">
        <v>45134.543559999998</v>
      </c>
      <c r="J184" s="702">
        <v>2201.7027367638898</v>
      </c>
      <c r="K184" s="705">
        <v>0.175213747388</v>
      </c>
    </row>
    <row r="185" spans="1:11" ht="14.4" customHeight="1" thickBot="1" x14ac:dyDescent="0.35">
      <c r="A185" s="721" t="s">
        <v>506</v>
      </c>
      <c r="B185" s="701">
        <v>209267.72422219801</v>
      </c>
      <c r="C185" s="701">
        <v>234969.06271999999</v>
      </c>
      <c r="D185" s="702">
        <v>25701.338497802099</v>
      </c>
      <c r="E185" s="703">
        <v>1.1228155875120001</v>
      </c>
      <c r="F185" s="701">
        <v>257597.04493941701</v>
      </c>
      <c r="G185" s="702">
        <v>42932.840823236103</v>
      </c>
      <c r="H185" s="704">
        <v>26550.673999999999</v>
      </c>
      <c r="I185" s="701">
        <v>45134.543559999998</v>
      </c>
      <c r="J185" s="702">
        <v>2201.7027367638898</v>
      </c>
      <c r="K185" s="705">
        <v>0.175213747388</v>
      </c>
    </row>
    <row r="186" spans="1:11" ht="14.4" customHeight="1" thickBot="1" x14ac:dyDescent="0.35">
      <c r="A186" s="722" t="s">
        <v>507</v>
      </c>
      <c r="B186" s="706">
        <v>519.37288599573697</v>
      </c>
      <c r="C186" s="706">
        <v>735.22805000000005</v>
      </c>
      <c r="D186" s="707">
        <v>215.855164004263</v>
      </c>
      <c r="E186" s="713">
        <v>1.415607302238</v>
      </c>
      <c r="F186" s="706">
        <v>725.05377902054397</v>
      </c>
      <c r="G186" s="707">
        <v>120.842296503424</v>
      </c>
      <c r="H186" s="709">
        <v>40.350319999999002</v>
      </c>
      <c r="I186" s="706">
        <v>81.000690000000006</v>
      </c>
      <c r="J186" s="707">
        <v>-39.841606503423002</v>
      </c>
      <c r="K186" s="714">
        <v>0.11171680272999999</v>
      </c>
    </row>
    <row r="187" spans="1:11" ht="14.4" customHeight="1" thickBot="1" x14ac:dyDescent="0.35">
      <c r="A187" s="723" t="s">
        <v>508</v>
      </c>
      <c r="B187" s="701">
        <v>0.22212101397600001</v>
      </c>
      <c r="C187" s="701">
        <v>0.26365</v>
      </c>
      <c r="D187" s="702">
        <v>4.1528986023000002E-2</v>
      </c>
      <c r="E187" s="703">
        <v>1.186965588171</v>
      </c>
      <c r="F187" s="701">
        <v>0.26283872788200002</v>
      </c>
      <c r="G187" s="702">
        <v>4.3806454646999997E-2</v>
      </c>
      <c r="H187" s="704">
        <v>4.9589999999000003E-2</v>
      </c>
      <c r="I187" s="701">
        <v>4.9589999999000003E-2</v>
      </c>
      <c r="J187" s="702">
        <v>5.7835453519999996E-3</v>
      </c>
      <c r="K187" s="705">
        <v>0.188670826401</v>
      </c>
    </row>
    <row r="188" spans="1:11" ht="14.4" customHeight="1" thickBot="1" x14ac:dyDescent="0.35">
      <c r="A188" s="723" t="s">
        <v>509</v>
      </c>
      <c r="B188" s="701">
        <v>0.319514780326</v>
      </c>
      <c r="C188" s="701">
        <v>0.35699999999999998</v>
      </c>
      <c r="D188" s="702">
        <v>3.7485219673000003E-2</v>
      </c>
      <c r="E188" s="703">
        <v>1.1173192039369999</v>
      </c>
      <c r="F188" s="701">
        <v>9.3049621361999998E-2</v>
      </c>
      <c r="G188" s="702">
        <v>1.5508270227E-2</v>
      </c>
      <c r="H188" s="704">
        <v>0</v>
      </c>
      <c r="I188" s="701">
        <v>0</v>
      </c>
      <c r="J188" s="702">
        <v>-1.5508270227E-2</v>
      </c>
      <c r="K188" s="705">
        <v>0</v>
      </c>
    </row>
    <row r="189" spans="1:11" ht="14.4" customHeight="1" thickBot="1" x14ac:dyDescent="0.35">
      <c r="A189" s="723" t="s">
        <v>510</v>
      </c>
      <c r="B189" s="701">
        <v>323.81540053209898</v>
      </c>
      <c r="C189" s="701">
        <v>622.20510999999999</v>
      </c>
      <c r="D189" s="702">
        <v>298.38970946790101</v>
      </c>
      <c r="E189" s="703">
        <v>1.9214809084969999</v>
      </c>
      <c r="F189" s="701">
        <v>600.08525492546698</v>
      </c>
      <c r="G189" s="702">
        <v>100.01420915424499</v>
      </c>
      <c r="H189" s="704">
        <v>30.76718</v>
      </c>
      <c r="I189" s="701">
        <v>46.916539999999998</v>
      </c>
      <c r="J189" s="702">
        <v>-53.097669154244002</v>
      </c>
      <c r="K189" s="705">
        <v>7.8183124172000004E-2</v>
      </c>
    </row>
    <row r="190" spans="1:11" ht="14.4" customHeight="1" thickBot="1" x14ac:dyDescent="0.35">
      <c r="A190" s="723" t="s">
        <v>511</v>
      </c>
      <c r="B190" s="701">
        <v>195.01584966933501</v>
      </c>
      <c r="C190" s="701">
        <v>112.40228999999999</v>
      </c>
      <c r="D190" s="702">
        <v>-82.613559669335004</v>
      </c>
      <c r="E190" s="703">
        <v>0.57637515202199996</v>
      </c>
      <c r="F190" s="701">
        <v>124.612635745831</v>
      </c>
      <c r="G190" s="702">
        <v>20.768772624305001</v>
      </c>
      <c r="H190" s="704">
        <v>9.5335499999989999</v>
      </c>
      <c r="I190" s="701">
        <v>34.034559999999999</v>
      </c>
      <c r="J190" s="702">
        <v>13.265787375694</v>
      </c>
      <c r="K190" s="705">
        <v>0.27312286427600002</v>
      </c>
    </row>
    <row r="191" spans="1:11" ht="14.4" customHeight="1" thickBot="1" x14ac:dyDescent="0.35">
      <c r="A191" s="722" t="s">
        <v>512</v>
      </c>
      <c r="B191" s="706">
        <v>4613.2040551416603</v>
      </c>
      <c r="C191" s="706">
        <v>2656.2813000000001</v>
      </c>
      <c r="D191" s="707">
        <v>-1956.92275514166</v>
      </c>
      <c r="E191" s="713">
        <v>0.57579965426400004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4610.4077877179298</v>
      </c>
      <c r="C192" s="701">
        <v>2650.1360500000001</v>
      </c>
      <c r="D192" s="702">
        <v>-1960.2717377179299</v>
      </c>
      <c r="E192" s="703">
        <v>0.57481597550999997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2.7962674237309999</v>
      </c>
      <c r="C193" s="701">
        <v>6.1452499999999999</v>
      </c>
      <c r="D193" s="702">
        <v>3.3489825762679999</v>
      </c>
      <c r="E193" s="703">
        <v>2.1976617643380001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5" t="s">
        <v>515</v>
      </c>
      <c r="B194" s="701">
        <v>1119.93857595801</v>
      </c>
      <c r="C194" s="701">
        <v>2852.8467300000002</v>
      </c>
      <c r="D194" s="702">
        <v>1732.90815404199</v>
      </c>
      <c r="E194" s="703">
        <v>2.5473242829939999</v>
      </c>
      <c r="F194" s="701">
        <v>2272.5052769897702</v>
      </c>
      <c r="G194" s="702">
        <v>378.75087949829498</v>
      </c>
      <c r="H194" s="704">
        <v>95.901359999999002</v>
      </c>
      <c r="I194" s="701">
        <v>685.29922999999997</v>
      </c>
      <c r="J194" s="702">
        <v>306.54835050170499</v>
      </c>
      <c r="K194" s="705">
        <v>0.30156111712400002</v>
      </c>
    </row>
    <row r="195" spans="1:11" ht="14.4" customHeight="1" thickBot="1" x14ac:dyDescent="0.3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100.39615526497001</v>
      </c>
      <c r="G195" s="702">
        <v>16.732692544161001</v>
      </c>
      <c r="H195" s="704">
        <v>23.6645</v>
      </c>
      <c r="I195" s="701">
        <v>23.6645</v>
      </c>
      <c r="J195" s="702">
        <v>6.9318074558380003</v>
      </c>
      <c r="K195" s="705">
        <v>0.235711217601</v>
      </c>
    </row>
    <row r="196" spans="1:11" ht="14.4" customHeight="1" thickBot="1" x14ac:dyDescent="0.35">
      <c r="A196" s="723" t="s">
        <v>517</v>
      </c>
      <c r="B196" s="701">
        <v>0</v>
      </c>
      <c r="C196" s="701">
        <v>0</v>
      </c>
      <c r="D196" s="702">
        <v>0</v>
      </c>
      <c r="E196" s="703">
        <v>1</v>
      </c>
      <c r="F196" s="701">
        <v>2172.1091217247999</v>
      </c>
      <c r="G196" s="702">
        <v>362.01818695413402</v>
      </c>
      <c r="H196" s="704">
        <v>72.236859999998998</v>
      </c>
      <c r="I196" s="701">
        <v>661.63472999999999</v>
      </c>
      <c r="J196" s="702">
        <v>299.61654304586699</v>
      </c>
      <c r="K196" s="705">
        <v>0.304604738032</v>
      </c>
    </row>
    <row r="197" spans="1:11" ht="14.4" customHeight="1" thickBot="1" x14ac:dyDescent="0.35">
      <c r="A197" s="723" t="s">
        <v>518</v>
      </c>
      <c r="B197" s="701">
        <v>0</v>
      </c>
      <c r="C197" s="701">
        <v>50.930439999999997</v>
      </c>
      <c r="D197" s="702">
        <v>50.930439999999997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1119.93857595801</v>
      </c>
      <c r="C198" s="701">
        <v>2801.9162900000001</v>
      </c>
      <c r="D198" s="702">
        <v>1681.9777140419901</v>
      </c>
      <c r="E198" s="703">
        <v>2.5018481818099998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2" t="s">
        <v>520</v>
      </c>
      <c r="B199" s="706">
        <v>203015.20870510201</v>
      </c>
      <c r="C199" s="706">
        <v>217158.54509999999</v>
      </c>
      <c r="D199" s="707">
        <v>14143.3363948976</v>
      </c>
      <c r="E199" s="713">
        <v>1.0696663884690001</v>
      </c>
      <c r="F199" s="706">
        <v>254599.48588340601</v>
      </c>
      <c r="G199" s="707">
        <v>42433.247647234399</v>
      </c>
      <c r="H199" s="709">
        <v>22218.37501</v>
      </c>
      <c r="I199" s="706">
        <v>39603.544580000002</v>
      </c>
      <c r="J199" s="707">
        <v>-2829.7030672343899</v>
      </c>
      <c r="K199" s="714">
        <v>0.155552335239</v>
      </c>
    </row>
    <row r="200" spans="1:11" ht="14.4" customHeight="1" thickBot="1" x14ac:dyDescent="0.35">
      <c r="A200" s="723" t="s">
        <v>521</v>
      </c>
      <c r="B200" s="701">
        <v>81960.810715465297</v>
      </c>
      <c r="C200" s="701">
        <v>89372.29466</v>
      </c>
      <c r="D200" s="702">
        <v>7411.4839445346897</v>
      </c>
      <c r="E200" s="703">
        <v>1.0904271673229999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121054.397989637</v>
      </c>
      <c r="C201" s="701">
        <v>127786.25044</v>
      </c>
      <c r="D201" s="702">
        <v>6731.8524503628896</v>
      </c>
      <c r="E201" s="703">
        <v>1.0556101435559999</v>
      </c>
      <c r="F201" s="701">
        <v>254599.48588340601</v>
      </c>
      <c r="G201" s="702">
        <v>42433.247647234399</v>
      </c>
      <c r="H201" s="704">
        <v>22218.37501</v>
      </c>
      <c r="I201" s="701">
        <v>39603.544580000002</v>
      </c>
      <c r="J201" s="702">
        <v>-2829.7030672343899</v>
      </c>
      <c r="K201" s="705">
        <v>0.155552335239</v>
      </c>
    </row>
    <row r="202" spans="1:11" ht="14.4" customHeight="1" thickBot="1" x14ac:dyDescent="0.35">
      <c r="A202" s="722" t="s">
        <v>523</v>
      </c>
      <c r="B202" s="706">
        <v>0</v>
      </c>
      <c r="C202" s="706">
        <v>11566.161539999999</v>
      </c>
      <c r="D202" s="707">
        <v>11566.161539999999</v>
      </c>
      <c r="E202" s="708" t="s">
        <v>329</v>
      </c>
      <c r="F202" s="706">
        <v>0</v>
      </c>
      <c r="G202" s="707">
        <v>0</v>
      </c>
      <c r="H202" s="709">
        <v>4196.0473099999899</v>
      </c>
      <c r="I202" s="706">
        <v>4764.6990599999899</v>
      </c>
      <c r="J202" s="707">
        <v>4764.6990599999899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4141.8563199999999</v>
      </c>
      <c r="D203" s="702">
        <v>4141.8563199999999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7424.3052200000002</v>
      </c>
      <c r="D204" s="702">
        <v>7424.3052200000002</v>
      </c>
      <c r="E204" s="711" t="s">
        <v>329</v>
      </c>
      <c r="F204" s="701">
        <v>0</v>
      </c>
      <c r="G204" s="702">
        <v>0</v>
      </c>
      <c r="H204" s="704">
        <v>4196.0473099999899</v>
      </c>
      <c r="I204" s="701">
        <v>4764.6990599999899</v>
      </c>
      <c r="J204" s="702">
        <v>4764.6990599999899</v>
      </c>
      <c r="K204" s="712" t="s">
        <v>329</v>
      </c>
    </row>
    <row r="205" spans="1:11" ht="14.4" customHeight="1" thickBot="1" x14ac:dyDescent="0.35">
      <c r="A205" s="720" t="s">
        <v>526</v>
      </c>
      <c r="B205" s="701">
        <v>244.100714300562</v>
      </c>
      <c r="C205" s="701">
        <v>316.40282000000002</v>
      </c>
      <c r="D205" s="702">
        <v>72.302105699437007</v>
      </c>
      <c r="E205" s="703">
        <v>1.2961978456579999</v>
      </c>
      <c r="F205" s="701">
        <v>142.70255186523599</v>
      </c>
      <c r="G205" s="702">
        <v>23.783758644205999</v>
      </c>
      <c r="H205" s="704">
        <v>13.388249999999999</v>
      </c>
      <c r="I205" s="701">
        <v>48.363460000000003</v>
      </c>
      <c r="J205" s="702">
        <v>24.579701355794001</v>
      </c>
      <c r="K205" s="705">
        <v>0.33891096807900001</v>
      </c>
    </row>
    <row r="206" spans="1:11" ht="14.4" customHeight="1" thickBot="1" x14ac:dyDescent="0.35">
      <c r="A206" s="721" t="s">
        <v>527</v>
      </c>
      <c r="B206" s="701">
        <v>0</v>
      </c>
      <c r="C206" s="701">
        <v>115</v>
      </c>
      <c r="D206" s="702">
        <v>115</v>
      </c>
      <c r="E206" s="711" t="s">
        <v>329</v>
      </c>
      <c r="F206" s="701">
        <v>142.04755740273899</v>
      </c>
      <c r="G206" s="702">
        <v>23.674592900455998</v>
      </c>
      <c r="H206" s="704">
        <v>0</v>
      </c>
      <c r="I206" s="701">
        <v>14</v>
      </c>
      <c r="J206" s="702">
        <v>-9.6745929004560001</v>
      </c>
      <c r="K206" s="705">
        <v>9.8558540927000005E-2</v>
      </c>
    </row>
    <row r="207" spans="1:11" ht="14.4" customHeight="1" thickBot="1" x14ac:dyDescent="0.35">
      <c r="A207" s="722" t="s">
        <v>528</v>
      </c>
      <c r="B207" s="706">
        <v>0</v>
      </c>
      <c r="C207" s="706">
        <v>115</v>
      </c>
      <c r="D207" s="707">
        <v>115</v>
      </c>
      <c r="E207" s="708" t="s">
        <v>329</v>
      </c>
      <c r="F207" s="706">
        <v>142.04755740273899</v>
      </c>
      <c r="G207" s="707">
        <v>23.674592900455998</v>
      </c>
      <c r="H207" s="709">
        <v>0</v>
      </c>
      <c r="I207" s="706">
        <v>14</v>
      </c>
      <c r="J207" s="707">
        <v>-9.6745929004560001</v>
      </c>
      <c r="K207" s="714">
        <v>9.8558540927000005E-2</v>
      </c>
    </row>
    <row r="208" spans="1:11" ht="14.4" customHeight="1" thickBot="1" x14ac:dyDescent="0.35">
      <c r="A208" s="723" t="s">
        <v>529</v>
      </c>
      <c r="B208" s="701">
        <v>0</v>
      </c>
      <c r="C208" s="701">
        <v>115</v>
      </c>
      <c r="D208" s="702">
        <v>115</v>
      </c>
      <c r="E208" s="711" t="s">
        <v>329</v>
      </c>
      <c r="F208" s="701">
        <v>142.04755740273899</v>
      </c>
      <c r="G208" s="702">
        <v>23.674592900455998</v>
      </c>
      <c r="H208" s="704">
        <v>0</v>
      </c>
      <c r="I208" s="701">
        <v>14</v>
      </c>
      <c r="J208" s="702">
        <v>-9.6745929004560001</v>
      </c>
      <c r="K208" s="705">
        <v>9.8558540927000005E-2</v>
      </c>
    </row>
    <row r="209" spans="1:11" ht="14.4" customHeight="1" thickBot="1" x14ac:dyDescent="0.35">
      <c r="A209" s="726" t="s">
        <v>530</v>
      </c>
      <c r="B209" s="706">
        <v>244.100714300562</v>
      </c>
      <c r="C209" s="706">
        <v>201.40281999999999</v>
      </c>
      <c r="D209" s="707">
        <v>-42.697894300561998</v>
      </c>
      <c r="E209" s="713">
        <v>0.82508083016900002</v>
      </c>
      <c r="F209" s="706">
        <v>0.654994462497</v>
      </c>
      <c r="G209" s="707">
        <v>0.109165743749</v>
      </c>
      <c r="H209" s="709">
        <v>13.388249999999999</v>
      </c>
      <c r="I209" s="706">
        <v>34.363460000000003</v>
      </c>
      <c r="J209" s="707">
        <v>34.254294256249999</v>
      </c>
      <c r="K209" s="714">
        <v>52.463741249016003</v>
      </c>
    </row>
    <row r="210" spans="1:11" ht="14.4" customHeight="1" thickBot="1" x14ac:dyDescent="0.35">
      <c r="A210" s="722" t="s">
        <v>531</v>
      </c>
      <c r="B210" s="706">
        <v>0</v>
      </c>
      <c r="C210" s="706">
        <v>2.2799999999999999E-3</v>
      </c>
      <c r="D210" s="707">
        <v>2.2799999999999999E-3</v>
      </c>
      <c r="E210" s="708" t="s">
        <v>329</v>
      </c>
      <c r="F210" s="706">
        <v>2.5856750630000001E-3</v>
      </c>
      <c r="G210" s="707">
        <v>4.3094584300000001E-4</v>
      </c>
      <c r="H210" s="709">
        <v>-1.4999999999999999E-4</v>
      </c>
      <c r="I210" s="706">
        <v>-9.9999999999999707E-5</v>
      </c>
      <c r="J210" s="707">
        <v>-5.30945843E-4</v>
      </c>
      <c r="K210" s="714">
        <v>-3.8674619797000001E-2</v>
      </c>
    </row>
    <row r="211" spans="1:11" ht="14.4" customHeight="1" thickBot="1" x14ac:dyDescent="0.35">
      <c r="A211" s="723" t="s">
        <v>532</v>
      </c>
      <c r="B211" s="701">
        <v>0</v>
      </c>
      <c r="C211" s="701">
        <v>2.2799999999999999E-3</v>
      </c>
      <c r="D211" s="702">
        <v>2.2799999999999999E-3</v>
      </c>
      <c r="E211" s="711" t="s">
        <v>329</v>
      </c>
      <c r="F211" s="701">
        <v>2.5856750630000001E-3</v>
      </c>
      <c r="G211" s="702">
        <v>4.3094584300000001E-4</v>
      </c>
      <c r="H211" s="704">
        <v>-1.4999999999999999E-4</v>
      </c>
      <c r="I211" s="701">
        <v>-9.9999999999999707E-5</v>
      </c>
      <c r="J211" s="702">
        <v>-5.30945843E-4</v>
      </c>
      <c r="K211" s="705">
        <v>-3.8674619797000001E-2</v>
      </c>
    </row>
    <row r="212" spans="1:11" ht="14.4" customHeight="1" thickBot="1" x14ac:dyDescent="0.35">
      <c r="A212" s="722" t="s">
        <v>533</v>
      </c>
      <c r="B212" s="706">
        <v>244.100714300562</v>
      </c>
      <c r="C212" s="706">
        <v>201.40054000000001</v>
      </c>
      <c r="D212" s="707">
        <v>-42.700174300561997</v>
      </c>
      <c r="E212" s="713">
        <v>0.82507148976199995</v>
      </c>
      <c r="F212" s="706">
        <v>0.65240878743300001</v>
      </c>
      <c r="G212" s="707">
        <v>0.108734797905</v>
      </c>
      <c r="H212" s="709">
        <v>13.388400000000001</v>
      </c>
      <c r="I212" s="706">
        <v>34.36356</v>
      </c>
      <c r="J212" s="707">
        <v>34.254825202093997</v>
      </c>
      <c r="K212" s="714">
        <v>52.67182273121</v>
      </c>
    </row>
    <row r="213" spans="1:11" ht="14.4" customHeight="1" thickBot="1" x14ac:dyDescent="0.35">
      <c r="A213" s="723" t="s">
        <v>534</v>
      </c>
      <c r="B213" s="701">
        <v>3.6494086133339998</v>
      </c>
      <c r="C213" s="701">
        <v>0</v>
      </c>
      <c r="D213" s="702">
        <v>-3.6494086133339998</v>
      </c>
      <c r="E213" s="703">
        <v>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2</v>
      </c>
    </row>
    <row r="214" spans="1:11" ht="14.4" customHeight="1" thickBot="1" x14ac:dyDescent="0.35">
      <c r="A214" s="723" t="s">
        <v>535</v>
      </c>
      <c r="B214" s="701">
        <v>0.28959795142599998</v>
      </c>
      <c r="C214" s="701">
        <v>0.30614999999999998</v>
      </c>
      <c r="D214" s="702">
        <v>1.6552048573000001E-2</v>
      </c>
      <c r="E214" s="703">
        <v>1.057155268164</v>
      </c>
      <c r="F214" s="701">
        <v>0.65240878743300001</v>
      </c>
      <c r="G214" s="702">
        <v>0.108734797905</v>
      </c>
      <c r="H214" s="704">
        <v>0</v>
      </c>
      <c r="I214" s="701">
        <v>0</v>
      </c>
      <c r="J214" s="702">
        <v>-0.108734797905</v>
      </c>
      <c r="K214" s="705">
        <v>0</v>
      </c>
    </row>
    <row r="215" spans="1:11" ht="14.4" customHeight="1" thickBot="1" x14ac:dyDescent="0.35">
      <c r="A215" s="723" t="s">
        <v>536</v>
      </c>
      <c r="B215" s="701">
        <v>240.161707735802</v>
      </c>
      <c r="C215" s="701">
        <v>201.09439</v>
      </c>
      <c r="D215" s="702">
        <v>-39.067317735800998</v>
      </c>
      <c r="E215" s="703">
        <v>0.83732911418599998</v>
      </c>
      <c r="F215" s="701">
        <v>0</v>
      </c>
      <c r="G215" s="702">
        <v>0</v>
      </c>
      <c r="H215" s="704">
        <v>13.388400000000001</v>
      </c>
      <c r="I215" s="701">
        <v>34.36356</v>
      </c>
      <c r="J215" s="702">
        <v>34.36356</v>
      </c>
      <c r="K215" s="712" t="s">
        <v>329</v>
      </c>
    </row>
    <row r="216" spans="1:11" ht="14.4" customHeight="1" thickBot="1" x14ac:dyDescent="0.35">
      <c r="A216" s="720" t="s">
        <v>537</v>
      </c>
      <c r="B216" s="701">
        <v>191.17492602956301</v>
      </c>
      <c r="C216" s="701">
        <v>221.94200000000001</v>
      </c>
      <c r="D216" s="702">
        <v>30.767073970436002</v>
      </c>
      <c r="E216" s="703">
        <v>1.1609367640899999</v>
      </c>
      <c r="F216" s="701">
        <v>217.72581385169201</v>
      </c>
      <c r="G216" s="702">
        <v>36.287635641948</v>
      </c>
      <c r="H216" s="704">
        <v>1.4435100000000001</v>
      </c>
      <c r="I216" s="701">
        <v>2.8873899999999999</v>
      </c>
      <c r="J216" s="702">
        <v>-33.400245641947997</v>
      </c>
      <c r="K216" s="705">
        <v>1.3261587815E-2</v>
      </c>
    </row>
    <row r="217" spans="1:11" ht="14.4" customHeight="1" thickBot="1" x14ac:dyDescent="0.35">
      <c r="A217" s="726" t="s">
        <v>538</v>
      </c>
      <c r="B217" s="706">
        <v>191.17492602956301</v>
      </c>
      <c r="C217" s="706">
        <v>221.94200000000001</v>
      </c>
      <c r="D217" s="707">
        <v>30.767073970436002</v>
      </c>
      <c r="E217" s="713">
        <v>1.1609367640899999</v>
      </c>
      <c r="F217" s="706">
        <v>217.72581385169201</v>
      </c>
      <c r="G217" s="707">
        <v>36.287635641948</v>
      </c>
      <c r="H217" s="709">
        <v>1.4435100000000001</v>
      </c>
      <c r="I217" s="706">
        <v>2.8873899999999999</v>
      </c>
      <c r="J217" s="707">
        <v>-33.400245641947997</v>
      </c>
      <c r="K217" s="714">
        <v>1.3261587815E-2</v>
      </c>
    </row>
    <row r="218" spans="1:11" ht="14.4" customHeight="1" thickBot="1" x14ac:dyDescent="0.35">
      <c r="A218" s="722" t="s">
        <v>539</v>
      </c>
      <c r="B218" s="706">
        <v>191.17492602956301</v>
      </c>
      <c r="C218" s="706">
        <v>204.62</v>
      </c>
      <c r="D218" s="707">
        <v>13.445073970436001</v>
      </c>
      <c r="E218" s="713">
        <v>1.0703286474310001</v>
      </c>
      <c r="F218" s="706">
        <v>200.79364623592301</v>
      </c>
      <c r="G218" s="707">
        <v>33.465607705986997</v>
      </c>
      <c r="H218" s="709">
        <v>0</v>
      </c>
      <c r="I218" s="706">
        <v>0</v>
      </c>
      <c r="J218" s="707">
        <v>-33.465607705986997</v>
      </c>
      <c r="K218" s="714">
        <v>0</v>
      </c>
    </row>
    <row r="219" spans="1:11" ht="14.4" customHeight="1" thickBot="1" x14ac:dyDescent="0.35">
      <c r="A219" s="723" t="s">
        <v>540</v>
      </c>
      <c r="B219" s="701">
        <v>191.17492602956301</v>
      </c>
      <c r="C219" s="701">
        <v>204.62</v>
      </c>
      <c r="D219" s="702">
        <v>13.445073970436001</v>
      </c>
      <c r="E219" s="703">
        <v>1.0703286474310001</v>
      </c>
      <c r="F219" s="701">
        <v>200.79364623592301</v>
      </c>
      <c r="G219" s="702">
        <v>33.465607705986997</v>
      </c>
      <c r="H219" s="704">
        <v>0</v>
      </c>
      <c r="I219" s="701">
        <v>0</v>
      </c>
      <c r="J219" s="702">
        <v>-33.465607705986997</v>
      </c>
      <c r="K219" s="705">
        <v>0</v>
      </c>
    </row>
    <row r="220" spans="1:11" ht="14.4" customHeight="1" thickBot="1" x14ac:dyDescent="0.35">
      <c r="A220" s="725" t="s">
        <v>541</v>
      </c>
      <c r="B220" s="701">
        <v>0</v>
      </c>
      <c r="C220" s="701">
        <v>17.321999999999999</v>
      </c>
      <c r="D220" s="702">
        <v>17.321999999999999</v>
      </c>
      <c r="E220" s="711" t="s">
        <v>329</v>
      </c>
      <c r="F220" s="701">
        <v>16.932167615768002</v>
      </c>
      <c r="G220" s="702">
        <v>2.8220279359610001</v>
      </c>
      <c r="H220" s="704">
        <v>1.4435100000000001</v>
      </c>
      <c r="I220" s="701">
        <v>2.8873899999999999</v>
      </c>
      <c r="J220" s="702">
        <v>6.5362064038000003E-2</v>
      </c>
      <c r="K220" s="705">
        <v>0.17052689682200001</v>
      </c>
    </row>
    <row r="221" spans="1:11" ht="14.4" customHeight="1" thickBot="1" x14ac:dyDescent="0.35">
      <c r="A221" s="723" t="s">
        <v>542</v>
      </c>
      <c r="B221" s="701">
        <v>0</v>
      </c>
      <c r="C221" s="701">
        <v>17.321999999999999</v>
      </c>
      <c r="D221" s="702">
        <v>17.321999999999999</v>
      </c>
      <c r="E221" s="711" t="s">
        <v>329</v>
      </c>
      <c r="F221" s="701">
        <v>16.932167615768002</v>
      </c>
      <c r="G221" s="702">
        <v>2.8220279359610001</v>
      </c>
      <c r="H221" s="704">
        <v>1.4435100000000001</v>
      </c>
      <c r="I221" s="701">
        <v>2.8873899999999999</v>
      </c>
      <c r="J221" s="702">
        <v>6.5362064038000003E-2</v>
      </c>
      <c r="K221" s="705">
        <v>0.17052689682200001</v>
      </c>
    </row>
    <row r="222" spans="1:11" ht="14.4" customHeight="1" thickBot="1" x14ac:dyDescent="0.35">
      <c r="A222" s="719" t="s">
        <v>543</v>
      </c>
      <c r="B222" s="701">
        <v>17254.6686358794</v>
      </c>
      <c r="C222" s="701">
        <v>21400.80141</v>
      </c>
      <c r="D222" s="702">
        <v>4146.1327741205796</v>
      </c>
      <c r="E222" s="703">
        <v>1.240290489583</v>
      </c>
      <c r="F222" s="701">
        <v>0</v>
      </c>
      <c r="G222" s="702">
        <v>0</v>
      </c>
      <c r="H222" s="704">
        <v>2205.0180799999998</v>
      </c>
      <c r="I222" s="701">
        <v>4016.6579299999999</v>
      </c>
      <c r="J222" s="702">
        <v>4016.6579299999999</v>
      </c>
      <c r="K222" s="712" t="s">
        <v>343</v>
      </c>
    </row>
    <row r="223" spans="1:11" ht="14.4" customHeight="1" thickBot="1" x14ac:dyDescent="0.35">
      <c r="A223" s="724" t="s">
        <v>544</v>
      </c>
      <c r="B223" s="706">
        <v>17254.6686358794</v>
      </c>
      <c r="C223" s="706">
        <v>21400.80141</v>
      </c>
      <c r="D223" s="707">
        <v>4146.1327741205796</v>
      </c>
      <c r="E223" s="713">
        <v>1.240290489583</v>
      </c>
      <c r="F223" s="706">
        <v>0</v>
      </c>
      <c r="G223" s="707">
        <v>0</v>
      </c>
      <c r="H223" s="709">
        <v>2205.0180799999998</v>
      </c>
      <c r="I223" s="706">
        <v>4016.6579299999999</v>
      </c>
      <c r="J223" s="707">
        <v>4016.6579299999999</v>
      </c>
      <c r="K223" s="710" t="s">
        <v>343</v>
      </c>
    </row>
    <row r="224" spans="1:11" ht="14.4" customHeight="1" thickBot="1" x14ac:dyDescent="0.35">
      <c r="A224" s="726" t="s">
        <v>54</v>
      </c>
      <c r="B224" s="706">
        <v>17254.6686358794</v>
      </c>
      <c r="C224" s="706">
        <v>21400.80141</v>
      </c>
      <c r="D224" s="707">
        <v>4146.1327741205796</v>
      </c>
      <c r="E224" s="713">
        <v>1.240290489583</v>
      </c>
      <c r="F224" s="706">
        <v>0</v>
      </c>
      <c r="G224" s="707">
        <v>0</v>
      </c>
      <c r="H224" s="709">
        <v>2205.0180799999998</v>
      </c>
      <c r="I224" s="706">
        <v>4016.6579299999999</v>
      </c>
      <c r="J224" s="707">
        <v>4016.6579299999999</v>
      </c>
      <c r="K224" s="710" t="s">
        <v>343</v>
      </c>
    </row>
    <row r="225" spans="1:11" ht="14.4" customHeight="1" thickBot="1" x14ac:dyDescent="0.35">
      <c r="A225" s="725" t="s">
        <v>545</v>
      </c>
      <c r="B225" s="701">
        <v>0</v>
      </c>
      <c r="C225" s="701">
        <v>530.63681999999994</v>
      </c>
      <c r="D225" s="702">
        <v>530.63681999999994</v>
      </c>
      <c r="E225" s="711" t="s">
        <v>343</v>
      </c>
      <c r="F225" s="701">
        <v>0</v>
      </c>
      <c r="G225" s="702">
        <v>0</v>
      </c>
      <c r="H225" s="704">
        <v>88.924049999999994</v>
      </c>
      <c r="I225" s="701">
        <v>155.98643000000001</v>
      </c>
      <c r="J225" s="702">
        <v>155.98643000000001</v>
      </c>
      <c r="K225" s="712" t="s">
        <v>343</v>
      </c>
    </row>
    <row r="226" spans="1:11" ht="14.4" customHeight="1" thickBot="1" x14ac:dyDescent="0.35">
      <c r="A226" s="723" t="s">
        <v>546</v>
      </c>
      <c r="B226" s="701">
        <v>0</v>
      </c>
      <c r="C226" s="701">
        <v>530.63681999999994</v>
      </c>
      <c r="D226" s="702">
        <v>530.63681999999994</v>
      </c>
      <c r="E226" s="711" t="s">
        <v>343</v>
      </c>
      <c r="F226" s="701">
        <v>0</v>
      </c>
      <c r="G226" s="702">
        <v>0</v>
      </c>
      <c r="H226" s="704">
        <v>88.924049999999994</v>
      </c>
      <c r="I226" s="701">
        <v>155.98643000000001</v>
      </c>
      <c r="J226" s="702">
        <v>155.98643000000001</v>
      </c>
      <c r="K226" s="712" t="s">
        <v>343</v>
      </c>
    </row>
    <row r="227" spans="1:11" ht="14.4" customHeight="1" thickBot="1" x14ac:dyDescent="0.35">
      <c r="A227" s="722" t="s">
        <v>547</v>
      </c>
      <c r="B227" s="706">
        <v>194.99601102272899</v>
      </c>
      <c r="C227" s="706">
        <v>87.98</v>
      </c>
      <c r="D227" s="707">
        <v>-107.016011022729</v>
      </c>
      <c r="E227" s="713">
        <v>0.45118871682799999</v>
      </c>
      <c r="F227" s="706">
        <v>0</v>
      </c>
      <c r="G227" s="707">
        <v>0</v>
      </c>
      <c r="H227" s="709">
        <v>7.3150000000000004</v>
      </c>
      <c r="I227" s="706">
        <v>17.09</v>
      </c>
      <c r="J227" s="707">
        <v>17.09</v>
      </c>
      <c r="K227" s="710" t="s">
        <v>343</v>
      </c>
    </row>
    <row r="228" spans="1:11" ht="14.4" customHeight="1" thickBot="1" x14ac:dyDescent="0.35">
      <c r="A228" s="723" t="s">
        <v>548</v>
      </c>
      <c r="B228" s="701">
        <v>194.99601102272899</v>
      </c>
      <c r="C228" s="701">
        <v>87.98</v>
      </c>
      <c r="D228" s="702">
        <v>-107.016011022729</v>
      </c>
      <c r="E228" s="703">
        <v>0.45118871682799999</v>
      </c>
      <c r="F228" s="701">
        <v>0</v>
      </c>
      <c r="G228" s="702">
        <v>0</v>
      </c>
      <c r="H228" s="704">
        <v>7.3150000000000004</v>
      </c>
      <c r="I228" s="701">
        <v>17.09</v>
      </c>
      <c r="J228" s="702">
        <v>17.09</v>
      </c>
      <c r="K228" s="712" t="s">
        <v>343</v>
      </c>
    </row>
    <row r="229" spans="1:11" ht="14.4" customHeight="1" thickBot="1" x14ac:dyDescent="0.35">
      <c r="A229" s="722" t="s">
        <v>549</v>
      </c>
      <c r="B229" s="706">
        <v>177.874155342455</v>
      </c>
      <c r="C229" s="706">
        <v>129.12943999999999</v>
      </c>
      <c r="D229" s="707">
        <v>-48.744715342454001</v>
      </c>
      <c r="E229" s="713">
        <v>0.72595954005399999</v>
      </c>
      <c r="F229" s="706">
        <v>0</v>
      </c>
      <c r="G229" s="707">
        <v>0</v>
      </c>
      <c r="H229" s="709">
        <v>11.2514</v>
      </c>
      <c r="I229" s="706">
        <v>25.166</v>
      </c>
      <c r="J229" s="707">
        <v>25.166</v>
      </c>
      <c r="K229" s="710" t="s">
        <v>343</v>
      </c>
    </row>
    <row r="230" spans="1:11" ht="14.4" customHeight="1" thickBot="1" x14ac:dyDescent="0.35">
      <c r="A230" s="723" t="s">
        <v>550</v>
      </c>
      <c r="B230" s="701">
        <v>122.225293844726</v>
      </c>
      <c r="C230" s="701">
        <v>85.971999999999994</v>
      </c>
      <c r="D230" s="702">
        <v>-36.253293844726002</v>
      </c>
      <c r="E230" s="703">
        <v>0.70338959552199998</v>
      </c>
      <c r="F230" s="701">
        <v>0</v>
      </c>
      <c r="G230" s="702">
        <v>0</v>
      </c>
      <c r="H230" s="704">
        <v>7.4</v>
      </c>
      <c r="I230" s="701">
        <v>15.17</v>
      </c>
      <c r="J230" s="702">
        <v>15.17</v>
      </c>
      <c r="K230" s="712" t="s">
        <v>343</v>
      </c>
    </row>
    <row r="231" spans="1:11" ht="14.4" customHeight="1" thickBot="1" x14ac:dyDescent="0.35">
      <c r="A231" s="723" t="s">
        <v>551</v>
      </c>
      <c r="B231" s="701">
        <v>0</v>
      </c>
      <c r="C231" s="701">
        <v>0.50980000000000003</v>
      </c>
      <c r="D231" s="702">
        <v>0.50980000000000003</v>
      </c>
      <c r="E231" s="711" t="s">
        <v>343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05">
        <v>2</v>
      </c>
    </row>
    <row r="232" spans="1:11" ht="14.4" customHeight="1" thickBot="1" x14ac:dyDescent="0.35">
      <c r="A232" s="723" t="s">
        <v>552</v>
      </c>
      <c r="B232" s="701">
        <v>55.648861497727999</v>
      </c>
      <c r="C232" s="701">
        <v>42.647640000000003</v>
      </c>
      <c r="D232" s="702">
        <v>-13.001221497728</v>
      </c>
      <c r="E232" s="703">
        <v>0.76637039558700004</v>
      </c>
      <c r="F232" s="701">
        <v>0</v>
      </c>
      <c r="G232" s="702">
        <v>0</v>
      </c>
      <c r="H232" s="704">
        <v>3.8513999999999999</v>
      </c>
      <c r="I232" s="701">
        <v>9.9960000000000004</v>
      </c>
      <c r="J232" s="702">
        <v>9.9960000000000004</v>
      </c>
      <c r="K232" s="712" t="s">
        <v>343</v>
      </c>
    </row>
    <row r="233" spans="1:11" ht="14.4" customHeight="1" thickBot="1" x14ac:dyDescent="0.35">
      <c r="A233" s="722" t="s">
        <v>553</v>
      </c>
      <c r="B233" s="706">
        <v>954.89758053104799</v>
      </c>
      <c r="C233" s="706">
        <v>1044.99541</v>
      </c>
      <c r="D233" s="707">
        <v>90.097829468951005</v>
      </c>
      <c r="E233" s="713">
        <v>1.0943533959089999</v>
      </c>
      <c r="F233" s="706">
        <v>0</v>
      </c>
      <c r="G233" s="707">
        <v>0</v>
      </c>
      <c r="H233" s="709">
        <v>106.98119</v>
      </c>
      <c r="I233" s="706">
        <v>217.08386999999999</v>
      </c>
      <c r="J233" s="707">
        <v>217.08386999999999</v>
      </c>
      <c r="K233" s="710" t="s">
        <v>343</v>
      </c>
    </row>
    <row r="234" spans="1:11" ht="14.4" customHeight="1" thickBot="1" x14ac:dyDescent="0.35">
      <c r="A234" s="723" t="s">
        <v>554</v>
      </c>
      <c r="B234" s="701">
        <v>954.89758053104799</v>
      </c>
      <c r="C234" s="701">
        <v>1044.99541</v>
      </c>
      <c r="D234" s="702">
        <v>90.097829468951005</v>
      </c>
      <c r="E234" s="703">
        <v>1.0943533959089999</v>
      </c>
      <c r="F234" s="701">
        <v>0</v>
      </c>
      <c r="G234" s="702">
        <v>0</v>
      </c>
      <c r="H234" s="704">
        <v>106.98119</v>
      </c>
      <c r="I234" s="701">
        <v>217.08386999999999</v>
      </c>
      <c r="J234" s="702">
        <v>217.08386999999999</v>
      </c>
      <c r="K234" s="712" t="s">
        <v>343</v>
      </c>
    </row>
    <row r="235" spans="1:11" ht="14.4" customHeight="1" thickBot="1" x14ac:dyDescent="0.35">
      <c r="A235" s="722" t="s">
        <v>555</v>
      </c>
      <c r="B235" s="706">
        <v>0</v>
      </c>
      <c r="C235" s="706">
        <v>5.1230000000000002</v>
      </c>
      <c r="D235" s="707">
        <v>5.1230000000000002</v>
      </c>
      <c r="E235" s="708" t="s">
        <v>343</v>
      </c>
      <c r="F235" s="706">
        <v>0</v>
      </c>
      <c r="G235" s="707">
        <v>0</v>
      </c>
      <c r="H235" s="709">
        <v>5.6000000000000001E-2</v>
      </c>
      <c r="I235" s="706">
        <v>0.184</v>
      </c>
      <c r="J235" s="707">
        <v>0.184</v>
      </c>
      <c r="K235" s="710" t="s">
        <v>343</v>
      </c>
    </row>
    <row r="236" spans="1:11" ht="14.4" customHeight="1" thickBot="1" x14ac:dyDescent="0.35">
      <c r="A236" s="723" t="s">
        <v>556</v>
      </c>
      <c r="B236" s="701">
        <v>0</v>
      </c>
      <c r="C236" s="701">
        <v>5.1230000000000002</v>
      </c>
      <c r="D236" s="702">
        <v>5.1230000000000002</v>
      </c>
      <c r="E236" s="711" t="s">
        <v>343</v>
      </c>
      <c r="F236" s="701">
        <v>0</v>
      </c>
      <c r="G236" s="702">
        <v>0</v>
      </c>
      <c r="H236" s="704">
        <v>5.6000000000000001E-2</v>
      </c>
      <c r="I236" s="701">
        <v>0.184</v>
      </c>
      <c r="J236" s="702">
        <v>0.184</v>
      </c>
      <c r="K236" s="712" t="s">
        <v>343</v>
      </c>
    </row>
    <row r="237" spans="1:11" ht="14.4" customHeight="1" thickBot="1" x14ac:dyDescent="0.35">
      <c r="A237" s="722" t="s">
        <v>557</v>
      </c>
      <c r="B237" s="706">
        <v>1338.8960660744499</v>
      </c>
      <c r="C237" s="706">
        <v>1121.3940399999999</v>
      </c>
      <c r="D237" s="707">
        <v>-217.50202607444601</v>
      </c>
      <c r="E237" s="713">
        <v>0.83755122478400001</v>
      </c>
      <c r="F237" s="706">
        <v>0</v>
      </c>
      <c r="G237" s="707">
        <v>0</v>
      </c>
      <c r="H237" s="709">
        <v>107.95252000000001</v>
      </c>
      <c r="I237" s="706">
        <v>240.75782000000001</v>
      </c>
      <c r="J237" s="707">
        <v>240.75782000000001</v>
      </c>
      <c r="K237" s="710" t="s">
        <v>343</v>
      </c>
    </row>
    <row r="238" spans="1:11" ht="14.4" customHeight="1" thickBot="1" x14ac:dyDescent="0.35">
      <c r="A238" s="723" t="s">
        <v>558</v>
      </c>
      <c r="B238" s="701">
        <v>1338.8960660744499</v>
      </c>
      <c r="C238" s="701">
        <v>1121.3940399999999</v>
      </c>
      <c r="D238" s="702">
        <v>-217.50202607444601</v>
      </c>
      <c r="E238" s="703">
        <v>0.83755122478400001</v>
      </c>
      <c r="F238" s="701">
        <v>0</v>
      </c>
      <c r="G238" s="702">
        <v>0</v>
      </c>
      <c r="H238" s="704">
        <v>107.95252000000001</v>
      </c>
      <c r="I238" s="701">
        <v>240.75782000000001</v>
      </c>
      <c r="J238" s="702">
        <v>240.75782000000001</v>
      </c>
      <c r="K238" s="712" t="s">
        <v>343</v>
      </c>
    </row>
    <row r="239" spans="1:11" ht="14.4" customHeight="1" thickBot="1" x14ac:dyDescent="0.35">
      <c r="A239" s="722" t="s">
        <v>559</v>
      </c>
      <c r="B239" s="706">
        <v>0</v>
      </c>
      <c r="C239" s="706">
        <v>2500.6446099999998</v>
      </c>
      <c r="D239" s="707">
        <v>2500.6446099999998</v>
      </c>
      <c r="E239" s="708" t="s">
        <v>343</v>
      </c>
      <c r="F239" s="706">
        <v>0</v>
      </c>
      <c r="G239" s="707">
        <v>0</v>
      </c>
      <c r="H239" s="709">
        <v>256.49815999999998</v>
      </c>
      <c r="I239" s="706">
        <v>497.11237999999997</v>
      </c>
      <c r="J239" s="707">
        <v>497.11237999999997</v>
      </c>
      <c r="K239" s="710" t="s">
        <v>343</v>
      </c>
    </row>
    <row r="240" spans="1:11" ht="14.4" customHeight="1" thickBot="1" x14ac:dyDescent="0.35">
      <c r="A240" s="723" t="s">
        <v>560</v>
      </c>
      <c r="B240" s="701">
        <v>0</v>
      </c>
      <c r="C240" s="701">
        <v>2500.6446099999998</v>
      </c>
      <c r="D240" s="702">
        <v>2500.6446099999998</v>
      </c>
      <c r="E240" s="711" t="s">
        <v>343</v>
      </c>
      <c r="F240" s="701">
        <v>0</v>
      </c>
      <c r="G240" s="702">
        <v>0</v>
      </c>
      <c r="H240" s="704">
        <v>256.49815999999998</v>
      </c>
      <c r="I240" s="701">
        <v>497.11237999999997</v>
      </c>
      <c r="J240" s="702">
        <v>497.11237999999997</v>
      </c>
      <c r="K240" s="712" t="s">
        <v>343</v>
      </c>
    </row>
    <row r="241" spans="1:11" ht="14.4" customHeight="1" thickBot="1" x14ac:dyDescent="0.35">
      <c r="A241" s="722" t="s">
        <v>561</v>
      </c>
      <c r="B241" s="706">
        <v>14588.004822908801</v>
      </c>
      <c r="C241" s="706">
        <v>15980.898090000001</v>
      </c>
      <c r="D241" s="707">
        <v>1392.89326709125</v>
      </c>
      <c r="E241" s="713">
        <v>1.0954820953240001</v>
      </c>
      <c r="F241" s="706">
        <v>0</v>
      </c>
      <c r="G241" s="707">
        <v>0</v>
      </c>
      <c r="H241" s="709">
        <v>1626.0397599999999</v>
      </c>
      <c r="I241" s="706">
        <v>2863.2774300000001</v>
      </c>
      <c r="J241" s="707">
        <v>2863.2774300000001</v>
      </c>
      <c r="K241" s="710" t="s">
        <v>343</v>
      </c>
    </row>
    <row r="242" spans="1:11" ht="14.4" customHeight="1" thickBot="1" x14ac:dyDescent="0.35">
      <c r="A242" s="723" t="s">
        <v>562</v>
      </c>
      <c r="B242" s="701">
        <v>14588.004822908801</v>
      </c>
      <c r="C242" s="701">
        <v>15980.898090000001</v>
      </c>
      <c r="D242" s="702">
        <v>1392.89326709125</v>
      </c>
      <c r="E242" s="703">
        <v>1.0954820953240001</v>
      </c>
      <c r="F242" s="701">
        <v>0</v>
      </c>
      <c r="G242" s="702">
        <v>0</v>
      </c>
      <c r="H242" s="704">
        <v>1626.0397599999999</v>
      </c>
      <c r="I242" s="701">
        <v>2863.2774300000001</v>
      </c>
      <c r="J242" s="702">
        <v>2863.2774300000001</v>
      </c>
      <c r="K242" s="712" t="s">
        <v>343</v>
      </c>
    </row>
    <row r="243" spans="1:11" ht="14.4" customHeight="1" thickBot="1" x14ac:dyDescent="0.35">
      <c r="A243" s="719" t="s">
        <v>563</v>
      </c>
      <c r="B243" s="701">
        <v>0</v>
      </c>
      <c r="C243" s="701">
        <v>16.172779999999999</v>
      </c>
      <c r="D243" s="702">
        <v>16.172779999999999</v>
      </c>
      <c r="E243" s="711" t="s">
        <v>329</v>
      </c>
      <c r="F243" s="701">
        <v>0</v>
      </c>
      <c r="G243" s="702">
        <v>0</v>
      </c>
      <c r="H243" s="704">
        <v>0.74375999999999998</v>
      </c>
      <c r="I243" s="701">
        <v>2.5272600000000001</v>
      </c>
      <c r="J243" s="702">
        <v>2.5272600000000001</v>
      </c>
      <c r="K243" s="712" t="s">
        <v>343</v>
      </c>
    </row>
    <row r="244" spans="1:11" ht="14.4" customHeight="1" thickBot="1" x14ac:dyDescent="0.35">
      <c r="A244" s="724" t="s">
        <v>564</v>
      </c>
      <c r="B244" s="706">
        <v>0</v>
      </c>
      <c r="C244" s="706">
        <v>16.172779999999999</v>
      </c>
      <c r="D244" s="707">
        <v>16.172779999999999</v>
      </c>
      <c r="E244" s="708" t="s">
        <v>329</v>
      </c>
      <c r="F244" s="706">
        <v>0</v>
      </c>
      <c r="G244" s="707">
        <v>0</v>
      </c>
      <c r="H244" s="709">
        <v>0.74375999999999998</v>
      </c>
      <c r="I244" s="706">
        <v>2.5272600000000001</v>
      </c>
      <c r="J244" s="707">
        <v>2.5272600000000001</v>
      </c>
      <c r="K244" s="710" t="s">
        <v>343</v>
      </c>
    </row>
    <row r="245" spans="1:11" ht="14.4" customHeight="1" thickBot="1" x14ac:dyDescent="0.35">
      <c r="A245" s="726" t="s">
        <v>565</v>
      </c>
      <c r="B245" s="706">
        <v>0</v>
      </c>
      <c r="C245" s="706">
        <v>16.172779999999999</v>
      </c>
      <c r="D245" s="707">
        <v>16.172779999999999</v>
      </c>
      <c r="E245" s="708" t="s">
        <v>329</v>
      </c>
      <c r="F245" s="706">
        <v>0</v>
      </c>
      <c r="G245" s="707">
        <v>0</v>
      </c>
      <c r="H245" s="709">
        <v>0.74375999999999998</v>
      </c>
      <c r="I245" s="706">
        <v>2.5272600000000001</v>
      </c>
      <c r="J245" s="707">
        <v>2.5272600000000001</v>
      </c>
      <c r="K245" s="710" t="s">
        <v>343</v>
      </c>
    </row>
    <row r="246" spans="1:11" ht="14.4" customHeight="1" thickBot="1" x14ac:dyDescent="0.35">
      <c r="A246" s="722" t="s">
        <v>566</v>
      </c>
      <c r="B246" s="706">
        <v>0</v>
      </c>
      <c r="C246" s="706">
        <v>16.172779999999999</v>
      </c>
      <c r="D246" s="707">
        <v>16.172779999999999</v>
      </c>
      <c r="E246" s="708" t="s">
        <v>343</v>
      </c>
      <c r="F246" s="706">
        <v>0</v>
      </c>
      <c r="G246" s="707">
        <v>0</v>
      </c>
      <c r="H246" s="709">
        <v>0.74375999999999998</v>
      </c>
      <c r="I246" s="706">
        <v>2.5272600000000001</v>
      </c>
      <c r="J246" s="707">
        <v>2.5272600000000001</v>
      </c>
      <c r="K246" s="710" t="s">
        <v>343</v>
      </c>
    </row>
    <row r="247" spans="1:11" ht="14.4" customHeight="1" thickBot="1" x14ac:dyDescent="0.35">
      <c r="A247" s="723" t="s">
        <v>567</v>
      </c>
      <c r="B247" s="701">
        <v>0</v>
      </c>
      <c r="C247" s="701">
        <v>16.172779999999999</v>
      </c>
      <c r="D247" s="702">
        <v>16.172779999999999</v>
      </c>
      <c r="E247" s="711" t="s">
        <v>343</v>
      </c>
      <c r="F247" s="701">
        <v>0</v>
      </c>
      <c r="G247" s="702">
        <v>0</v>
      </c>
      <c r="H247" s="704">
        <v>0.74375999999999998</v>
      </c>
      <c r="I247" s="701">
        <v>2.5272600000000001</v>
      </c>
      <c r="J247" s="702">
        <v>2.5272600000000001</v>
      </c>
      <c r="K247" s="712" t="s">
        <v>343</v>
      </c>
    </row>
    <row r="248" spans="1:11" ht="14.4" customHeight="1" thickBot="1" x14ac:dyDescent="0.35">
      <c r="A248" s="727"/>
      <c r="B248" s="701">
        <v>-6358.2441015187696</v>
      </c>
      <c r="C248" s="701">
        <v>-3565.48870000034</v>
      </c>
      <c r="D248" s="702">
        <v>2792.7554015184301</v>
      </c>
      <c r="E248" s="703">
        <v>0.56076624978</v>
      </c>
      <c r="F248" s="701">
        <v>15986.745586754399</v>
      </c>
      <c r="G248" s="702">
        <v>2664.4575977924101</v>
      </c>
      <c r="H248" s="704">
        <v>5203.1074899999203</v>
      </c>
      <c r="I248" s="701">
        <v>2770.1880799998999</v>
      </c>
      <c r="J248" s="702">
        <v>105.730482207496</v>
      </c>
      <c r="K248" s="705">
        <v>0.17328030054400001</v>
      </c>
    </row>
    <row r="249" spans="1:11" ht="14.4" customHeight="1" thickBot="1" x14ac:dyDescent="0.35">
      <c r="A249" s="728" t="s">
        <v>66</v>
      </c>
      <c r="B249" s="715">
        <v>-6358.2441015187696</v>
      </c>
      <c r="C249" s="715">
        <v>-3565.48870000034</v>
      </c>
      <c r="D249" s="716">
        <v>2792.7554015184301</v>
      </c>
      <c r="E249" s="717" t="s">
        <v>329</v>
      </c>
      <c r="F249" s="715">
        <v>15986.745586754399</v>
      </c>
      <c r="G249" s="716">
        <v>2664.4575977924101</v>
      </c>
      <c r="H249" s="715">
        <v>5203.1074899999203</v>
      </c>
      <c r="I249" s="715">
        <v>2770.1880799999099</v>
      </c>
      <c r="J249" s="716">
        <v>105.730482207489</v>
      </c>
      <c r="K249" s="718">
        <v>0.17328030054400001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571</v>
      </c>
      <c r="C6" s="731">
        <v>2767.5025799999994</v>
      </c>
      <c r="D6" s="731">
        <v>1792.6195299999999</v>
      </c>
      <c r="E6" s="731"/>
      <c r="F6" s="731">
        <v>2721.0277399999995</v>
      </c>
      <c r="G6" s="731">
        <v>2697.7451445312499</v>
      </c>
      <c r="H6" s="731">
        <v>23.282595468749605</v>
      </c>
      <c r="I6" s="732">
        <v>1.0086303910196806</v>
      </c>
      <c r="J6" s="733" t="s">
        <v>1</v>
      </c>
    </row>
    <row r="7" spans="1:10" ht="14.4" customHeight="1" x14ac:dyDescent="0.3">
      <c r="A7" s="729" t="s">
        <v>568</v>
      </c>
      <c r="B7" s="730" t="s">
        <v>572</v>
      </c>
      <c r="C7" s="731">
        <v>206.12445999999997</v>
      </c>
      <c r="D7" s="731">
        <v>52.491339999999994</v>
      </c>
      <c r="E7" s="731"/>
      <c r="F7" s="731">
        <v>72.326390000000004</v>
      </c>
      <c r="G7" s="731">
        <v>110.00000422668458</v>
      </c>
      <c r="H7" s="731">
        <v>-37.673614226684577</v>
      </c>
      <c r="I7" s="732">
        <v>0.6575126110991053</v>
      </c>
      <c r="J7" s="733" t="s">
        <v>1</v>
      </c>
    </row>
    <row r="8" spans="1:10" ht="14.4" customHeight="1" x14ac:dyDescent="0.3">
      <c r="A8" s="729" t="s">
        <v>568</v>
      </c>
      <c r="B8" s="730" t="s">
        <v>573</v>
      </c>
      <c r="C8" s="731">
        <v>82.357300000000009</v>
      </c>
      <c r="D8" s="731">
        <v>33.710470000000001</v>
      </c>
      <c r="E8" s="731"/>
      <c r="F8" s="731">
        <v>72.922330000000002</v>
      </c>
      <c r="G8" s="731">
        <v>71.666667968750005</v>
      </c>
      <c r="H8" s="731">
        <v>1.2556620312499973</v>
      </c>
      <c r="I8" s="732">
        <v>1.0175208652339958</v>
      </c>
      <c r="J8" s="733" t="s">
        <v>1</v>
      </c>
    </row>
    <row r="9" spans="1:10" ht="14.4" customHeight="1" x14ac:dyDescent="0.3">
      <c r="A9" s="729" t="s">
        <v>568</v>
      </c>
      <c r="B9" s="730" t="s">
        <v>574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570</v>
      </c>
      <c r="J9" s="733" t="s">
        <v>1</v>
      </c>
    </row>
    <row r="10" spans="1:10" ht="14.4" customHeight="1" x14ac:dyDescent="0.3">
      <c r="A10" s="729" t="s">
        <v>568</v>
      </c>
      <c r="B10" s="730" t="s">
        <v>575</v>
      </c>
      <c r="C10" s="731">
        <v>611.83756000000005</v>
      </c>
      <c r="D10" s="731">
        <v>312.22254000000004</v>
      </c>
      <c r="E10" s="731"/>
      <c r="F10" s="731">
        <v>591.81368000000032</v>
      </c>
      <c r="G10" s="731">
        <v>610</v>
      </c>
      <c r="H10" s="731">
        <v>-18.186319999999682</v>
      </c>
      <c r="I10" s="732">
        <v>0.97018636065573827</v>
      </c>
      <c r="J10" s="733" t="s">
        <v>1</v>
      </c>
    </row>
    <row r="11" spans="1:10" ht="14.4" customHeight="1" x14ac:dyDescent="0.3">
      <c r="A11" s="729" t="s">
        <v>568</v>
      </c>
      <c r="B11" s="730" t="s">
        <v>576</v>
      </c>
      <c r="C11" s="731">
        <v>0</v>
      </c>
      <c r="D11" s="731">
        <v>0</v>
      </c>
      <c r="E11" s="731"/>
      <c r="F11" s="731">
        <v>14.607839999999998</v>
      </c>
      <c r="G11" s="731">
        <v>0</v>
      </c>
      <c r="H11" s="731">
        <v>14.607839999999998</v>
      </c>
      <c r="I11" s="732" t="s">
        <v>570</v>
      </c>
      <c r="J11" s="733" t="s">
        <v>1</v>
      </c>
    </row>
    <row r="12" spans="1:10" ht="14.4" customHeight="1" x14ac:dyDescent="0.3">
      <c r="A12" s="729" t="s">
        <v>568</v>
      </c>
      <c r="B12" s="730" t="s">
        <v>577</v>
      </c>
      <c r="C12" s="731">
        <v>0</v>
      </c>
      <c r="D12" s="731">
        <v>0</v>
      </c>
      <c r="E12" s="731"/>
      <c r="F12" s="731">
        <v>42.660679999999999</v>
      </c>
      <c r="G12" s="731">
        <v>0</v>
      </c>
      <c r="H12" s="731">
        <v>42.660679999999999</v>
      </c>
      <c r="I12" s="732" t="s">
        <v>570</v>
      </c>
      <c r="J12" s="733" t="s">
        <v>1</v>
      </c>
    </row>
    <row r="13" spans="1:10" ht="14.4" customHeight="1" x14ac:dyDescent="0.3">
      <c r="A13" s="729" t="s">
        <v>568</v>
      </c>
      <c r="B13" s="730" t="s">
        <v>578</v>
      </c>
      <c r="C13" s="731">
        <v>421.24271999999996</v>
      </c>
      <c r="D13" s="731">
        <v>331.31162999999998</v>
      </c>
      <c r="E13" s="731"/>
      <c r="F13" s="731">
        <v>268.8569</v>
      </c>
      <c r="G13" s="731">
        <v>309.99998950195317</v>
      </c>
      <c r="H13" s="731">
        <v>-41.14308950195317</v>
      </c>
      <c r="I13" s="732">
        <v>0.86728035195080566</v>
      </c>
      <c r="J13" s="733" t="s">
        <v>1</v>
      </c>
    </row>
    <row r="14" spans="1:10" ht="14.4" customHeight="1" x14ac:dyDescent="0.3">
      <c r="A14" s="729" t="s">
        <v>568</v>
      </c>
      <c r="B14" s="730" t="s">
        <v>579</v>
      </c>
      <c r="C14" s="731">
        <v>511.28073000000012</v>
      </c>
      <c r="D14" s="731">
        <v>86.649440000000013</v>
      </c>
      <c r="E14" s="731"/>
      <c r="F14" s="731">
        <v>82.102660000000014</v>
      </c>
      <c r="G14" s="731">
        <v>143.33333325195312</v>
      </c>
      <c r="H14" s="731">
        <v>-61.230673251953107</v>
      </c>
      <c r="I14" s="732">
        <v>0.57280925613917688</v>
      </c>
      <c r="J14" s="733" t="s">
        <v>1</v>
      </c>
    </row>
    <row r="15" spans="1:10" ht="14.4" customHeight="1" x14ac:dyDescent="0.3">
      <c r="A15" s="729" t="s">
        <v>568</v>
      </c>
      <c r="B15" s="730" t="s">
        <v>580</v>
      </c>
      <c r="C15" s="731">
        <v>111.86735000000004</v>
      </c>
      <c r="D15" s="731">
        <v>91.007130000000004</v>
      </c>
      <c r="E15" s="731"/>
      <c r="F15" s="731">
        <v>143.04301000000004</v>
      </c>
      <c r="G15" s="731">
        <v>103.3333344116211</v>
      </c>
      <c r="H15" s="731">
        <v>39.709675588378943</v>
      </c>
      <c r="I15" s="732">
        <v>1.3842871791032914</v>
      </c>
      <c r="J15" s="733" t="s">
        <v>1</v>
      </c>
    </row>
    <row r="16" spans="1:10" ht="14.4" customHeight="1" x14ac:dyDescent="0.3">
      <c r="A16" s="729" t="s">
        <v>568</v>
      </c>
      <c r="B16" s="730" t="s">
        <v>581</v>
      </c>
      <c r="C16" s="731">
        <v>4712.2127</v>
      </c>
      <c r="D16" s="731">
        <v>2700.0120800000004</v>
      </c>
      <c r="E16" s="731"/>
      <c r="F16" s="731">
        <v>4009.3612299999995</v>
      </c>
      <c r="G16" s="731">
        <v>4046.0784738922125</v>
      </c>
      <c r="H16" s="731">
        <v>-36.717243892212991</v>
      </c>
      <c r="I16" s="732">
        <v>0.9909252269502099</v>
      </c>
      <c r="J16" s="733" t="s">
        <v>582</v>
      </c>
    </row>
    <row r="18" spans="1:10" ht="14.4" customHeight="1" x14ac:dyDescent="0.3">
      <c r="A18" s="729" t="s">
        <v>568</v>
      </c>
      <c r="B18" s="730" t="s">
        <v>569</v>
      </c>
      <c r="C18" s="731" t="s">
        <v>570</v>
      </c>
      <c r="D18" s="731" t="s">
        <v>570</v>
      </c>
      <c r="E18" s="731"/>
      <c r="F18" s="731" t="s">
        <v>570</v>
      </c>
      <c r="G18" s="731" t="s">
        <v>570</v>
      </c>
      <c r="H18" s="731" t="s">
        <v>570</v>
      </c>
      <c r="I18" s="732" t="s">
        <v>570</v>
      </c>
      <c r="J18" s="733" t="s">
        <v>73</v>
      </c>
    </row>
    <row r="19" spans="1:10" ht="14.4" customHeight="1" x14ac:dyDescent="0.3">
      <c r="A19" s="729" t="s">
        <v>583</v>
      </c>
      <c r="B19" s="730" t="s">
        <v>584</v>
      </c>
      <c r="C19" s="731" t="s">
        <v>570</v>
      </c>
      <c r="D19" s="731" t="s">
        <v>570</v>
      </c>
      <c r="E19" s="731"/>
      <c r="F19" s="731" t="s">
        <v>570</v>
      </c>
      <c r="G19" s="731" t="s">
        <v>570</v>
      </c>
      <c r="H19" s="731" t="s">
        <v>570</v>
      </c>
      <c r="I19" s="732" t="s">
        <v>570</v>
      </c>
      <c r="J19" s="733" t="s">
        <v>0</v>
      </c>
    </row>
    <row r="20" spans="1:10" ht="14.4" customHeight="1" x14ac:dyDescent="0.3">
      <c r="A20" s="729" t="s">
        <v>583</v>
      </c>
      <c r="B20" s="730" t="s">
        <v>571</v>
      </c>
      <c r="C20" s="731">
        <v>3.7738100000000001</v>
      </c>
      <c r="D20" s="731">
        <v>4.9232399999999998</v>
      </c>
      <c r="E20" s="731"/>
      <c r="F20" s="731">
        <v>6.7966000000000006</v>
      </c>
      <c r="G20" s="731">
        <v>10</v>
      </c>
      <c r="H20" s="731">
        <v>-3.2033999999999994</v>
      </c>
      <c r="I20" s="732">
        <v>0.67966000000000004</v>
      </c>
      <c r="J20" s="733" t="s">
        <v>1</v>
      </c>
    </row>
    <row r="21" spans="1:10" ht="14.4" customHeight="1" x14ac:dyDescent="0.3">
      <c r="A21" s="729" t="s">
        <v>583</v>
      </c>
      <c r="B21" s="730" t="s">
        <v>574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570</v>
      </c>
      <c r="J21" s="733" t="s">
        <v>1</v>
      </c>
    </row>
    <row r="22" spans="1:10" ht="14.4" customHeight="1" x14ac:dyDescent="0.3">
      <c r="A22" s="729" t="s">
        <v>583</v>
      </c>
      <c r="B22" s="730" t="s">
        <v>585</v>
      </c>
      <c r="C22" s="731">
        <v>3.7738100000000001</v>
      </c>
      <c r="D22" s="731">
        <v>4.9232399999999998</v>
      </c>
      <c r="E22" s="731"/>
      <c r="F22" s="731">
        <v>6.7966000000000006</v>
      </c>
      <c r="G22" s="731">
        <v>10</v>
      </c>
      <c r="H22" s="731">
        <v>-3.2033999999999994</v>
      </c>
      <c r="I22" s="732">
        <v>0.67966000000000004</v>
      </c>
      <c r="J22" s="733" t="s">
        <v>586</v>
      </c>
    </row>
    <row r="23" spans="1:10" ht="14.4" customHeight="1" x14ac:dyDescent="0.3">
      <c r="A23" s="729" t="s">
        <v>570</v>
      </c>
      <c r="B23" s="730" t="s">
        <v>570</v>
      </c>
      <c r="C23" s="731" t="s">
        <v>570</v>
      </c>
      <c r="D23" s="731" t="s">
        <v>570</v>
      </c>
      <c r="E23" s="731"/>
      <c r="F23" s="731" t="s">
        <v>570</v>
      </c>
      <c r="G23" s="731" t="s">
        <v>570</v>
      </c>
      <c r="H23" s="731" t="s">
        <v>570</v>
      </c>
      <c r="I23" s="732" t="s">
        <v>570</v>
      </c>
      <c r="J23" s="733" t="s">
        <v>587</v>
      </c>
    </row>
    <row r="24" spans="1:10" ht="14.4" customHeight="1" x14ac:dyDescent="0.3">
      <c r="A24" s="729" t="s">
        <v>588</v>
      </c>
      <c r="B24" s="730" t="s">
        <v>589</v>
      </c>
      <c r="C24" s="731" t="s">
        <v>570</v>
      </c>
      <c r="D24" s="731" t="s">
        <v>570</v>
      </c>
      <c r="E24" s="731"/>
      <c r="F24" s="731" t="s">
        <v>570</v>
      </c>
      <c r="G24" s="731" t="s">
        <v>570</v>
      </c>
      <c r="H24" s="731" t="s">
        <v>570</v>
      </c>
      <c r="I24" s="732" t="s">
        <v>570</v>
      </c>
      <c r="J24" s="733" t="s">
        <v>0</v>
      </c>
    </row>
    <row r="25" spans="1:10" ht="14.4" customHeight="1" x14ac:dyDescent="0.3">
      <c r="A25" s="729" t="s">
        <v>588</v>
      </c>
      <c r="B25" s="730" t="s">
        <v>571</v>
      </c>
      <c r="C25" s="731">
        <v>1420.7731099999992</v>
      </c>
      <c r="D25" s="731">
        <v>702.82025999999996</v>
      </c>
      <c r="E25" s="731"/>
      <c r="F25" s="731">
        <v>1348.5727099999995</v>
      </c>
      <c r="G25" s="731">
        <v>1086</v>
      </c>
      <c r="H25" s="731">
        <v>262.57270999999946</v>
      </c>
      <c r="I25" s="732">
        <v>1.2417796593001837</v>
      </c>
      <c r="J25" s="733" t="s">
        <v>1</v>
      </c>
    </row>
    <row r="26" spans="1:10" ht="14.4" customHeight="1" x14ac:dyDescent="0.3">
      <c r="A26" s="729" t="s">
        <v>588</v>
      </c>
      <c r="B26" s="730" t="s">
        <v>572</v>
      </c>
      <c r="C26" s="731">
        <v>206.12445999999997</v>
      </c>
      <c r="D26" s="731">
        <v>52.491339999999994</v>
      </c>
      <c r="E26" s="731"/>
      <c r="F26" s="731">
        <v>54.994020000000006</v>
      </c>
      <c r="G26" s="731">
        <v>105</v>
      </c>
      <c r="H26" s="731">
        <v>-50.005979999999994</v>
      </c>
      <c r="I26" s="732">
        <v>0.52375257142857146</v>
      </c>
      <c r="J26" s="733" t="s">
        <v>1</v>
      </c>
    </row>
    <row r="27" spans="1:10" ht="14.4" customHeight="1" x14ac:dyDescent="0.3">
      <c r="A27" s="729" t="s">
        <v>588</v>
      </c>
      <c r="B27" s="730" t="s">
        <v>573</v>
      </c>
      <c r="C27" s="731">
        <v>82.357300000000009</v>
      </c>
      <c r="D27" s="731">
        <v>33.710470000000001</v>
      </c>
      <c r="E27" s="731"/>
      <c r="F27" s="731">
        <v>38.672330000000002</v>
      </c>
      <c r="G27" s="731">
        <v>57</v>
      </c>
      <c r="H27" s="731">
        <v>-18.327669999999998</v>
      </c>
      <c r="I27" s="732">
        <v>0.67846192982456144</v>
      </c>
      <c r="J27" s="733" t="s">
        <v>1</v>
      </c>
    </row>
    <row r="28" spans="1:10" ht="14.4" customHeight="1" x14ac:dyDescent="0.3">
      <c r="A28" s="729" t="s">
        <v>588</v>
      </c>
      <c r="B28" s="730" t="s">
        <v>574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570</v>
      </c>
      <c r="J28" s="733" t="s">
        <v>1</v>
      </c>
    </row>
    <row r="29" spans="1:10" ht="14.4" customHeight="1" x14ac:dyDescent="0.3">
      <c r="A29" s="729" t="s">
        <v>588</v>
      </c>
      <c r="B29" s="730" t="s">
        <v>575</v>
      </c>
      <c r="C29" s="731">
        <v>611.83756000000005</v>
      </c>
      <c r="D29" s="731">
        <v>312.22254000000004</v>
      </c>
      <c r="E29" s="731"/>
      <c r="F29" s="731">
        <v>591.81368000000032</v>
      </c>
      <c r="G29" s="731">
        <v>610</v>
      </c>
      <c r="H29" s="731">
        <v>-18.186319999999682</v>
      </c>
      <c r="I29" s="732">
        <v>0.97018636065573827</v>
      </c>
      <c r="J29" s="733" t="s">
        <v>1</v>
      </c>
    </row>
    <row r="30" spans="1:10" ht="14.4" customHeight="1" x14ac:dyDescent="0.3">
      <c r="A30" s="729" t="s">
        <v>588</v>
      </c>
      <c r="B30" s="730" t="s">
        <v>576</v>
      </c>
      <c r="C30" s="731">
        <v>0</v>
      </c>
      <c r="D30" s="731">
        <v>0</v>
      </c>
      <c r="E30" s="731"/>
      <c r="F30" s="731">
        <v>14.607839999999998</v>
      </c>
      <c r="G30" s="731">
        <v>0</v>
      </c>
      <c r="H30" s="731">
        <v>14.607839999999998</v>
      </c>
      <c r="I30" s="732" t="s">
        <v>570</v>
      </c>
      <c r="J30" s="733" t="s">
        <v>1</v>
      </c>
    </row>
    <row r="31" spans="1:10" ht="14.4" customHeight="1" x14ac:dyDescent="0.3">
      <c r="A31" s="729" t="s">
        <v>588</v>
      </c>
      <c r="B31" s="730" t="s">
        <v>577</v>
      </c>
      <c r="C31" s="731">
        <v>0</v>
      </c>
      <c r="D31" s="731">
        <v>0</v>
      </c>
      <c r="E31" s="731"/>
      <c r="F31" s="731">
        <v>42.660679999999999</v>
      </c>
      <c r="G31" s="731">
        <v>0</v>
      </c>
      <c r="H31" s="731">
        <v>42.660679999999999</v>
      </c>
      <c r="I31" s="732" t="s">
        <v>570</v>
      </c>
      <c r="J31" s="733" t="s">
        <v>1</v>
      </c>
    </row>
    <row r="32" spans="1:10" ht="14.4" customHeight="1" x14ac:dyDescent="0.3">
      <c r="A32" s="729" t="s">
        <v>588</v>
      </c>
      <c r="B32" s="730" t="s">
        <v>578</v>
      </c>
      <c r="C32" s="731">
        <v>421.24271999999996</v>
      </c>
      <c r="D32" s="731">
        <v>331.31162999999998</v>
      </c>
      <c r="E32" s="731"/>
      <c r="F32" s="731">
        <v>265.26175999999998</v>
      </c>
      <c r="G32" s="731">
        <v>307</v>
      </c>
      <c r="H32" s="731">
        <v>-41.738240000000019</v>
      </c>
      <c r="I32" s="732">
        <v>0.86404482084690548</v>
      </c>
      <c r="J32" s="733" t="s">
        <v>1</v>
      </c>
    </row>
    <row r="33" spans="1:10" ht="14.4" customHeight="1" x14ac:dyDescent="0.3">
      <c r="A33" s="729" t="s">
        <v>588</v>
      </c>
      <c r="B33" s="730" t="s">
        <v>579</v>
      </c>
      <c r="C33" s="731">
        <v>511.28073000000012</v>
      </c>
      <c r="D33" s="731">
        <v>86.649440000000013</v>
      </c>
      <c r="E33" s="731"/>
      <c r="F33" s="731">
        <v>79.988700000000009</v>
      </c>
      <c r="G33" s="731">
        <v>140</v>
      </c>
      <c r="H33" s="731">
        <v>-60.011299999999991</v>
      </c>
      <c r="I33" s="732">
        <v>0.57134785714285719</v>
      </c>
      <c r="J33" s="733" t="s">
        <v>1</v>
      </c>
    </row>
    <row r="34" spans="1:10" ht="14.4" customHeight="1" x14ac:dyDescent="0.3">
      <c r="A34" s="729" t="s">
        <v>588</v>
      </c>
      <c r="B34" s="730" t="s">
        <v>580</v>
      </c>
      <c r="C34" s="731">
        <v>37.570190000000004</v>
      </c>
      <c r="D34" s="731">
        <v>25.641110000000001</v>
      </c>
      <c r="E34" s="731"/>
      <c r="F34" s="731">
        <v>32.29683</v>
      </c>
      <c r="G34" s="731">
        <v>32</v>
      </c>
      <c r="H34" s="731">
        <v>0.29682999999999993</v>
      </c>
      <c r="I34" s="732">
        <v>1.0092759375</v>
      </c>
      <c r="J34" s="733" t="s">
        <v>1</v>
      </c>
    </row>
    <row r="35" spans="1:10" ht="14.4" customHeight="1" x14ac:dyDescent="0.3">
      <c r="A35" s="729" t="s">
        <v>588</v>
      </c>
      <c r="B35" s="730" t="s">
        <v>590</v>
      </c>
      <c r="C35" s="731">
        <v>3291.1860699999988</v>
      </c>
      <c r="D35" s="731">
        <v>1544.8467899999998</v>
      </c>
      <c r="E35" s="731"/>
      <c r="F35" s="731">
        <v>2468.8685500000001</v>
      </c>
      <c r="G35" s="731">
        <v>2336</v>
      </c>
      <c r="H35" s="731">
        <v>132.86855000000014</v>
      </c>
      <c r="I35" s="732">
        <v>1.0568786601027398</v>
      </c>
      <c r="J35" s="733" t="s">
        <v>586</v>
      </c>
    </row>
    <row r="36" spans="1:10" ht="14.4" customHeight="1" x14ac:dyDescent="0.3">
      <c r="A36" s="729" t="s">
        <v>570</v>
      </c>
      <c r="B36" s="730" t="s">
        <v>570</v>
      </c>
      <c r="C36" s="731" t="s">
        <v>570</v>
      </c>
      <c r="D36" s="731" t="s">
        <v>570</v>
      </c>
      <c r="E36" s="731"/>
      <c r="F36" s="731" t="s">
        <v>570</v>
      </c>
      <c r="G36" s="731" t="s">
        <v>570</v>
      </c>
      <c r="H36" s="731" t="s">
        <v>570</v>
      </c>
      <c r="I36" s="732" t="s">
        <v>570</v>
      </c>
      <c r="J36" s="733" t="s">
        <v>587</v>
      </c>
    </row>
    <row r="37" spans="1:10" ht="14.4" customHeight="1" x14ac:dyDescent="0.3">
      <c r="A37" s="729" t="s">
        <v>591</v>
      </c>
      <c r="B37" s="730" t="s">
        <v>592</v>
      </c>
      <c r="C37" s="731" t="s">
        <v>570</v>
      </c>
      <c r="D37" s="731" t="s">
        <v>570</v>
      </c>
      <c r="E37" s="731"/>
      <c r="F37" s="731" t="s">
        <v>570</v>
      </c>
      <c r="G37" s="731" t="s">
        <v>570</v>
      </c>
      <c r="H37" s="731" t="s">
        <v>570</v>
      </c>
      <c r="I37" s="732" t="s">
        <v>570</v>
      </c>
      <c r="J37" s="733" t="s">
        <v>0</v>
      </c>
    </row>
    <row r="38" spans="1:10" ht="14.4" customHeight="1" x14ac:dyDescent="0.3">
      <c r="A38" s="729" t="s">
        <v>591</v>
      </c>
      <c r="B38" s="730" t="s">
        <v>571</v>
      </c>
      <c r="C38" s="731">
        <v>655.37749000000008</v>
      </c>
      <c r="D38" s="731">
        <v>471.78755999999993</v>
      </c>
      <c r="E38" s="731"/>
      <c r="F38" s="731">
        <v>740.52148000000011</v>
      </c>
      <c r="G38" s="731">
        <v>560</v>
      </c>
      <c r="H38" s="731">
        <v>180.52148000000011</v>
      </c>
      <c r="I38" s="732">
        <v>1.3223597857142859</v>
      </c>
      <c r="J38" s="733" t="s">
        <v>1</v>
      </c>
    </row>
    <row r="39" spans="1:10" ht="14.4" customHeight="1" x14ac:dyDescent="0.3">
      <c r="A39" s="729" t="s">
        <v>591</v>
      </c>
      <c r="B39" s="730" t="s">
        <v>574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570</v>
      </c>
      <c r="J39" s="733" t="s">
        <v>1</v>
      </c>
    </row>
    <row r="40" spans="1:10" ht="14.4" customHeight="1" x14ac:dyDescent="0.3">
      <c r="A40" s="729" t="s">
        <v>591</v>
      </c>
      <c r="B40" s="730" t="s">
        <v>580</v>
      </c>
      <c r="C40" s="731">
        <v>73.469160000000031</v>
      </c>
      <c r="D40" s="731">
        <v>65.366020000000006</v>
      </c>
      <c r="E40" s="731"/>
      <c r="F40" s="731">
        <v>108.53818000000004</v>
      </c>
      <c r="G40" s="731">
        <v>71</v>
      </c>
      <c r="H40" s="731">
        <v>37.53818000000004</v>
      </c>
      <c r="I40" s="732">
        <v>1.5287067605633808</v>
      </c>
      <c r="J40" s="733" t="s">
        <v>1</v>
      </c>
    </row>
    <row r="41" spans="1:10" ht="14.4" customHeight="1" x14ac:dyDescent="0.3">
      <c r="A41" s="729" t="s">
        <v>591</v>
      </c>
      <c r="B41" s="730" t="s">
        <v>593</v>
      </c>
      <c r="C41" s="731">
        <v>728.84665000000007</v>
      </c>
      <c r="D41" s="731">
        <v>537.15357999999992</v>
      </c>
      <c r="E41" s="731"/>
      <c r="F41" s="731">
        <v>849.05966000000012</v>
      </c>
      <c r="G41" s="731">
        <v>631</v>
      </c>
      <c r="H41" s="731">
        <v>218.05966000000012</v>
      </c>
      <c r="I41" s="732">
        <v>1.3455779080824091</v>
      </c>
      <c r="J41" s="733" t="s">
        <v>586</v>
      </c>
    </row>
    <row r="42" spans="1:10" ht="14.4" customHeight="1" x14ac:dyDescent="0.3">
      <c r="A42" s="729" t="s">
        <v>570</v>
      </c>
      <c r="B42" s="730" t="s">
        <v>570</v>
      </c>
      <c r="C42" s="731" t="s">
        <v>570</v>
      </c>
      <c r="D42" s="731" t="s">
        <v>570</v>
      </c>
      <c r="E42" s="731"/>
      <c r="F42" s="731" t="s">
        <v>570</v>
      </c>
      <c r="G42" s="731" t="s">
        <v>570</v>
      </c>
      <c r="H42" s="731" t="s">
        <v>570</v>
      </c>
      <c r="I42" s="732" t="s">
        <v>570</v>
      </c>
      <c r="J42" s="733" t="s">
        <v>587</v>
      </c>
    </row>
    <row r="43" spans="1:10" ht="14.4" customHeight="1" x14ac:dyDescent="0.3">
      <c r="A43" s="729" t="s">
        <v>594</v>
      </c>
      <c r="B43" s="730" t="s">
        <v>595</v>
      </c>
      <c r="C43" s="731" t="s">
        <v>570</v>
      </c>
      <c r="D43" s="731" t="s">
        <v>570</v>
      </c>
      <c r="E43" s="731"/>
      <c r="F43" s="731" t="s">
        <v>570</v>
      </c>
      <c r="G43" s="731" t="s">
        <v>570</v>
      </c>
      <c r="H43" s="731" t="s">
        <v>570</v>
      </c>
      <c r="I43" s="732" t="s">
        <v>570</v>
      </c>
      <c r="J43" s="733" t="s">
        <v>0</v>
      </c>
    </row>
    <row r="44" spans="1:10" ht="14.4" customHeight="1" x14ac:dyDescent="0.3">
      <c r="A44" s="729" t="s">
        <v>594</v>
      </c>
      <c r="B44" s="730" t="s">
        <v>571</v>
      </c>
      <c r="C44" s="731">
        <v>581.04478999999992</v>
      </c>
      <c r="D44" s="731">
        <v>499.17710000000011</v>
      </c>
      <c r="E44" s="731"/>
      <c r="F44" s="731">
        <v>455.83590000000004</v>
      </c>
      <c r="G44" s="731">
        <v>503</v>
      </c>
      <c r="H44" s="731">
        <v>-47.164099999999962</v>
      </c>
      <c r="I44" s="732">
        <v>0.90623439363817104</v>
      </c>
      <c r="J44" s="733" t="s">
        <v>1</v>
      </c>
    </row>
    <row r="45" spans="1:10" ht="14.4" customHeight="1" x14ac:dyDescent="0.3">
      <c r="A45" s="729" t="s">
        <v>594</v>
      </c>
      <c r="B45" s="730" t="s">
        <v>572</v>
      </c>
      <c r="C45" s="731">
        <v>0</v>
      </c>
      <c r="D45" s="731">
        <v>0</v>
      </c>
      <c r="E45" s="731"/>
      <c r="F45" s="731">
        <v>1.6719200000000001</v>
      </c>
      <c r="G45" s="731">
        <v>0</v>
      </c>
      <c r="H45" s="731">
        <v>1.6719200000000001</v>
      </c>
      <c r="I45" s="732" t="s">
        <v>570</v>
      </c>
      <c r="J45" s="733" t="s">
        <v>1</v>
      </c>
    </row>
    <row r="46" spans="1:10" ht="14.4" customHeight="1" x14ac:dyDescent="0.3">
      <c r="A46" s="729" t="s">
        <v>594</v>
      </c>
      <c r="B46" s="730" t="s">
        <v>574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570</v>
      </c>
      <c r="J46" s="733" t="s">
        <v>1</v>
      </c>
    </row>
    <row r="47" spans="1:10" ht="14.4" customHeight="1" x14ac:dyDescent="0.3">
      <c r="A47" s="729" t="s">
        <v>594</v>
      </c>
      <c r="B47" s="730" t="s">
        <v>596</v>
      </c>
      <c r="C47" s="731">
        <v>581.04478999999992</v>
      </c>
      <c r="D47" s="731">
        <v>499.17710000000011</v>
      </c>
      <c r="E47" s="731"/>
      <c r="F47" s="731">
        <v>457.50782000000004</v>
      </c>
      <c r="G47" s="731">
        <v>503</v>
      </c>
      <c r="H47" s="731">
        <v>-45.492179999999962</v>
      </c>
      <c r="I47" s="732">
        <v>0.90955829025844936</v>
      </c>
      <c r="J47" s="733" t="s">
        <v>586</v>
      </c>
    </row>
    <row r="48" spans="1:10" ht="14.4" customHeight="1" x14ac:dyDescent="0.3">
      <c r="A48" s="729" t="s">
        <v>570</v>
      </c>
      <c r="B48" s="730" t="s">
        <v>570</v>
      </c>
      <c r="C48" s="731" t="s">
        <v>570</v>
      </c>
      <c r="D48" s="731" t="s">
        <v>570</v>
      </c>
      <c r="E48" s="731"/>
      <c r="F48" s="731" t="s">
        <v>570</v>
      </c>
      <c r="G48" s="731" t="s">
        <v>570</v>
      </c>
      <c r="H48" s="731" t="s">
        <v>570</v>
      </c>
      <c r="I48" s="732" t="s">
        <v>570</v>
      </c>
      <c r="J48" s="733" t="s">
        <v>587</v>
      </c>
    </row>
    <row r="49" spans="1:10" ht="14.4" customHeight="1" x14ac:dyDescent="0.3">
      <c r="A49" s="729" t="s">
        <v>597</v>
      </c>
      <c r="B49" s="730" t="s">
        <v>598</v>
      </c>
      <c r="C49" s="731" t="s">
        <v>570</v>
      </c>
      <c r="D49" s="731" t="s">
        <v>570</v>
      </c>
      <c r="E49" s="731"/>
      <c r="F49" s="731" t="s">
        <v>570</v>
      </c>
      <c r="G49" s="731" t="s">
        <v>570</v>
      </c>
      <c r="H49" s="731" t="s">
        <v>570</v>
      </c>
      <c r="I49" s="732" t="s">
        <v>570</v>
      </c>
      <c r="J49" s="733" t="s">
        <v>0</v>
      </c>
    </row>
    <row r="50" spans="1:10" ht="14.4" customHeight="1" x14ac:dyDescent="0.3">
      <c r="A50" s="729" t="s">
        <v>597</v>
      </c>
      <c r="B50" s="730" t="s">
        <v>571</v>
      </c>
      <c r="C50" s="731">
        <v>29.518220000000007</v>
      </c>
      <c r="D50" s="731">
        <v>29.552349999999993</v>
      </c>
      <c r="E50" s="731"/>
      <c r="F50" s="731">
        <v>21.31662</v>
      </c>
      <c r="G50" s="731">
        <v>31</v>
      </c>
      <c r="H50" s="731">
        <v>-9.6833799999999997</v>
      </c>
      <c r="I50" s="732">
        <v>0.6876329032258065</v>
      </c>
      <c r="J50" s="733" t="s">
        <v>1</v>
      </c>
    </row>
    <row r="51" spans="1:10" ht="14.4" customHeight="1" x14ac:dyDescent="0.3">
      <c r="A51" s="729" t="s">
        <v>597</v>
      </c>
      <c r="B51" s="730" t="s">
        <v>574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570</v>
      </c>
      <c r="J51" s="733" t="s">
        <v>1</v>
      </c>
    </row>
    <row r="52" spans="1:10" ht="14.4" customHeight="1" x14ac:dyDescent="0.3">
      <c r="A52" s="729" t="s">
        <v>597</v>
      </c>
      <c r="B52" s="730" t="s">
        <v>580</v>
      </c>
      <c r="C52" s="731">
        <v>0.82799999999999996</v>
      </c>
      <c r="D52" s="731">
        <v>0</v>
      </c>
      <c r="E52" s="731"/>
      <c r="F52" s="731">
        <v>0.55200000000000005</v>
      </c>
      <c r="G52" s="731">
        <v>1</v>
      </c>
      <c r="H52" s="731">
        <v>-0.44799999999999995</v>
      </c>
      <c r="I52" s="732">
        <v>0.55200000000000005</v>
      </c>
      <c r="J52" s="733" t="s">
        <v>1</v>
      </c>
    </row>
    <row r="53" spans="1:10" ht="14.4" customHeight="1" x14ac:dyDescent="0.3">
      <c r="A53" s="729" t="s">
        <v>597</v>
      </c>
      <c r="B53" s="730" t="s">
        <v>599</v>
      </c>
      <c r="C53" s="731">
        <v>30.346220000000006</v>
      </c>
      <c r="D53" s="731">
        <v>29.552349999999993</v>
      </c>
      <c r="E53" s="731"/>
      <c r="F53" s="731">
        <v>21.86862</v>
      </c>
      <c r="G53" s="731">
        <v>32</v>
      </c>
      <c r="H53" s="731">
        <v>-10.13138</v>
      </c>
      <c r="I53" s="732">
        <v>0.683394375</v>
      </c>
      <c r="J53" s="733" t="s">
        <v>586</v>
      </c>
    </row>
    <row r="54" spans="1:10" ht="14.4" customHeight="1" x14ac:dyDescent="0.3">
      <c r="A54" s="729" t="s">
        <v>570</v>
      </c>
      <c r="B54" s="730" t="s">
        <v>570</v>
      </c>
      <c r="C54" s="731" t="s">
        <v>570</v>
      </c>
      <c r="D54" s="731" t="s">
        <v>570</v>
      </c>
      <c r="E54" s="731"/>
      <c r="F54" s="731" t="s">
        <v>570</v>
      </c>
      <c r="G54" s="731" t="s">
        <v>570</v>
      </c>
      <c r="H54" s="731" t="s">
        <v>570</v>
      </c>
      <c r="I54" s="732" t="s">
        <v>570</v>
      </c>
      <c r="J54" s="733" t="s">
        <v>587</v>
      </c>
    </row>
    <row r="55" spans="1:10" ht="14.4" customHeight="1" x14ac:dyDescent="0.3">
      <c r="A55" s="729" t="s">
        <v>600</v>
      </c>
      <c r="B55" s="730" t="s">
        <v>601</v>
      </c>
      <c r="C55" s="731" t="s">
        <v>570</v>
      </c>
      <c r="D55" s="731" t="s">
        <v>570</v>
      </c>
      <c r="E55" s="731"/>
      <c r="F55" s="731" t="s">
        <v>570</v>
      </c>
      <c r="G55" s="731" t="s">
        <v>570</v>
      </c>
      <c r="H55" s="731" t="s">
        <v>570</v>
      </c>
      <c r="I55" s="732" t="s">
        <v>570</v>
      </c>
      <c r="J55" s="733" t="s">
        <v>0</v>
      </c>
    </row>
    <row r="56" spans="1:10" ht="14.4" customHeight="1" x14ac:dyDescent="0.3">
      <c r="A56" s="729" t="s">
        <v>600</v>
      </c>
      <c r="B56" s="730" t="s">
        <v>571</v>
      </c>
      <c r="C56" s="731">
        <v>77.015160000000009</v>
      </c>
      <c r="D56" s="731">
        <v>84.359019999999987</v>
      </c>
      <c r="E56" s="731"/>
      <c r="F56" s="731">
        <v>32.596380000000003</v>
      </c>
      <c r="G56" s="731">
        <v>80</v>
      </c>
      <c r="H56" s="731">
        <v>-47.403619999999997</v>
      </c>
      <c r="I56" s="732">
        <v>0.40745475000000003</v>
      </c>
      <c r="J56" s="733" t="s">
        <v>1</v>
      </c>
    </row>
    <row r="57" spans="1:10" ht="14.4" customHeight="1" x14ac:dyDescent="0.3">
      <c r="A57" s="729" t="s">
        <v>600</v>
      </c>
      <c r="B57" s="730" t="s">
        <v>574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570</v>
      </c>
      <c r="J57" s="733" t="s">
        <v>1</v>
      </c>
    </row>
    <row r="58" spans="1:10" ht="14.4" customHeight="1" x14ac:dyDescent="0.3">
      <c r="A58" s="729" t="s">
        <v>600</v>
      </c>
      <c r="B58" s="730" t="s">
        <v>602</v>
      </c>
      <c r="C58" s="731">
        <v>77.015160000000009</v>
      </c>
      <c r="D58" s="731">
        <v>84.359019999999987</v>
      </c>
      <c r="E58" s="731"/>
      <c r="F58" s="731">
        <v>32.596380000000003</v>
      </c>
      <c r="G58" s="731">
        <v>80</v>
      </c>
      <c r="H58" s="731">
        <v>-47.403619999999997</v>
      </c>
      <c r="I58" s="732">
        <v>0.40745475000000003</v>
      </c>
      <c r="J58" s="733" t="s">
        <v>586</v>
      </c>
    </row>
    <row r="59" spans="1:10" ht="14.4" customHeight="1" x14ac:dyDescent="0.3">
      <c r="A59" s="729" t="s">
        <v>570</v>
      </c>
      <c r="B59" s="730" t="s">
        <v>570</v>
      </c>
      <c r="C59" s="731" t="s">
        <v>570</v>
      </c>
      <c r="D59" s="731" t="s">
        <v>570</v>
      </c>
      <c r="E59" s="731"/>
      <c r="F59" s="731" t="s">
        <v>570</v>
      </c>
      <c r="G59" s="731" t="s">
        <v>570</v>
      </c>
      <c r="H59" s="731" t="s">
        <v>570</v>
      </c>
      <c r="I59" s="732" t="s">
        <v>570</v>
      </c>
      <c r="J59" s="733" t="s">
        <v>587</v>
      </c>
    </row>
    <row r="60" spans="1:10" ht="14.4" customHeight="1" x14ac:dyDescent="0.3">
      <c r="A60" s="729" t="s">
        <v>603</v>
      </c>
      <c r="B60" s="730" t="s">
        <v>604</v>
      </c>
      <c r="C60" s="731" t="s">
        <v>570</v>
      </c>
      <c r="D60" s="731" t="s">
        <v>570</v>
      </c>
      <c r="E60" s="731"/>
      <c r="F60" s="731" t="s">
        <v>570</v>
      </c>
      <c r="G60" s="731" t="s">
        <v>570</v>
      </c>
      <c r="H60" s="731" t="s">
        <v>570</v>
      </c>
      <c r="I60" s="732" t="s">
        <v>570</v>
      </c>
      <c r="J60" s="733" t="s">
        <v>0</v>
      </c>
    </row>
    <row r="61" spans="1:10" ht="14.4" customHeight="1" x14ac:dyDescent="0.3">
      <c r="A61" s="729" t="s">
        <v>603</v>
      </c>
      <c r="B61" s="730" t="s">
        <v>574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570</v>
      </c>
      <c r="J61" s="733" t="s">
        <v>1</v>
      </c>
    </row>
    <row r="62" spans="1:10" ht="14.4" customHeight="1" x14ac:dyDescent="0.3">
      <c r="A62" s="729" t="s">
        <v>603</v>
      </c>
      <c r="B62" s="730" t="s">
        <v>605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570</v>
      </c>
      <c r="J62" s="733" t="s">
        <v>586</v>
      </c>
    </row>
    <row r="63" spans="1:10" ht="14.4" customHeight="1" x14ac:dyDescent="0.3">
      <c r="A63" s="729" t="s">
        <v>570</v>
      </c>
      <c r="B63" s="730" t="s">
        <v>570</v>
      </c>
      <c r="C63" s="731" t="s">
        <v>570</v>
      </c>
      <c r="D63" s="731" t="s">
        <v>570</v>
      </c>
      <c r="E63" s="731"/>
      <c r="F63" s="731" t="s">
        <v>570</v>
      </c>
      <c r="G63" s="731" t="s">
        <v>570</v>
      </c>
      <c r="H63" s="731" t="s">
        <v>570</v>
      </c>
      <c r="I63" s="732" t="s">
        <v>570</v>
      </c>
      <c r="J63" s="733" t="s">
        <v>587</v>
      </c>
    </row>
    <row r="64" spans="1:10" ht="14.4" customHeight="1" x14ac:dyDescent="0.3">
      <c r="A64" s="729" t="s">
        <v>606</v>
      </c>
      <c r="B64" s="730" t="s">
        <v>607</v>
      </c>
      <c r="C64" s="731" t="s">
        <v>570</v>
      </c>
      <c r="D64" s="731" t="s">
        <v>570</v>
      </c>
      <c r="E64" s="731"/>
      <c r="F64" s="731" t="s">
        <v>570</v>
      </c>
      <c r="G64" s="731" t="s">
        <v>570</v>
      </c>
      <c r="H64" s="731" t="s">
        <v>570</v>
      </c>
      <c r="I64" s="732" t="s">
        <v>570</v>
      </c>
      <c r="J64" s="733" t="s">
        <v>0</v>
      </c>
    </row>
    <row r="65" spans="1:10" ht="14.4" customHeight="1" x14ac:dyDescent="0.3">
      <c r="A65" s="729" t="s">
        <v>606</v>
      </c>
      <c r="B65" s="730" t="s">
        <v>574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570</v>
      </c>
      <c r="J65" s="733" t="s">
        <v>1</v>
      </c>
    </row>
    <row r="66" spans="1:10" ht="14.4" customHeight="1" x14ac:dyDescent="0.3">
      <c r="A66" s="729" t="s">
        <v>606</v>
      </c>
      <c r="B66" s="730" t="s">
        <v>608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570</v>
      </c>
      <c r="J66" s="733" t="s">
        <v>586</v>
      </c>
    </row>
    <row r="67" spans="1:10" ht="14.4" customHeight="1" x14ac:dyDescent="0.3">
      <c r="A67" s="729" t="s">
        <v>570</v>
      </c>
      <c r="B67" s="730" t="s">
        <v>570</v>
      </c>
      <c r="C67" s="731" t="s">
        <v>570</v>
      </c>
      <c r="D67" s="731" t="s">
        <v>570</v>
      </c>
      <c r="E67" s="731"/>
      <c r="F67" s="731" t="s">
        <v>570</v>
      </c>
      <c r="G67" s="731" t="s">
        <v>570</v>
      </c>
      <c r="H67" s="731" t="s">
        <v>570</v>
      </c>
      <c r="I67" s="732" t="s">
        <v>570</v>
      </c>
      <c r="J67" s="733" t="s">
        <v>587</v>
      </c>
    </row>
    <row r="68" spans="1:10" ht="14.4" customHeight="1" x14ac:dyDescent="0.3">
      <c r="A68" s="729" t="s">
        <v>609</v>
      </c>
      <c r="B68" s="730" t="s">
        <v>610</v>
      </c>
      <c r="C68" s="731" t="s">
        <v>570</v>
      </c>
      <c r="D68" s="731" t="s">
        <v>570</v>
      </c>
      <c r="E68" s="731"/>
      <c r="F68" s="731" t="s">
        <v>570</v>
      </c>
      <c r="G68" s="731" t="s">
        <v>570</v>
      </c>
      <c r="H68" s="731" t="s">
        <v>570</v>
      </c>
      <c r="I68" s="732" t="s">
        <v>570</v>
      </c>
      <c r="J68" s="733" t="s">
        <v>0</v>
      </c>
    </row>
    <row r="69" spans="1:10" ht="14.4" customHeight="1" x14ac:dyDescent="0.3">
      <c r="A69" s="729" t="s">
        <v>609</v>
      </c>
      <c r="B69" s="730" t="s">
        <v>574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570</v>
      </c>
      <c r="J69" s="733" t="s">
        <v>1</v>
      </c>
    </row>
    <row r="70" spans="1:10" ht="14.4" customHeight="1" x14ac:dyDescent="0.3">
      <c r="A70" s="729" t="s">
        <v>609</v>
      </c>
      <c r="B70" s="730" t="s">
        <v>611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570</v>
      </c>
      <c r="J70" s="733" t="s">
        <v>586</v>
      </c>
    </row>
    <row r="71" spans="1:10" ht="14.4" customHeight="1" x14ac:dyDescent="0.3">
      <c r="A71" s="729" t="s">
        <v>570</v>
      </c>
      <c r="B71" s="730" t="s">
        <v>570</v>
      </c>
      <c r="C71" s="731" t="s">
        <v>570</v>
      </c>
      <c r="D71" s="731" t="s">
        <v>570</v>
      </c>
      <c r="E71" s="731"/>
      <c r="F71" s="731" t="s">
        <v>570</v>
      </c>
      <c r="G71" s="731" t="s">
        <v>570</v>
      </c>
      <c r="H71" s="731" t="s">
        <v>570</v>
      </c>
      <c r="I71" s="732" t="s">
        <v>570</v>
      </c>
      <c r="J71" s="733" t="s">
        <v>587</v>
      </c>
    </row>
    <row r="72" spans="1:10" ht="14.4" customHeight="1" x14ac:dyDescent="0.3">
      <c r="A72" s="729" t="s">
        <v>612</v>
      </c>
      <c r="B72" s="730" t="s">
        <v>613</v>
      </c>
      <c r="C72" s="731" t="s">
        <v>570</v>
      </c>
      <c r="D72" s="731" t="s">
        <v>570</v>
      </c>
      <c r="E72" s="731"/>
      <c r="F72" s="731" t="s">
        <v>570</v>
      </c>
      <c r="G72" s="731" t="s">
        <v>570</v>
      </c>
      <c r="H72" s="731" t="s">
        <v>570</v>
      </c>
      <c r="I72" s="732" t="s">
        <v>570</v>
      </c>
      <c r="J72" s="733" t="s">
        <v>0</v>
      </c>
    </row>
    <row r="73" spans="1:10" ht="14.4" customHeight="1" x14ac:dyDescent="0.3">
      <c r="A73" s="729" t="s">
        <v>612</v>
      </c>
      <c r="B73" s="730" t="s">
        <v>571</v>
      </c>
      <c r="C73" s="731">
        <v>0</v>
      </c>
      <c r="D73" s="731">
        <v>0</v>
      </c>
      <c r="E73" s="731"/>
      <c r="F73" s="731">
        <v>115.38805000000001</v>
      </c>
      <c r="G73" s="731">
        <v>428</v>
      </c>
      <c r="H73" s="731">
        <v>-312.61194999999998</v>
      </c>
      <c r="I73" s="732">
        <v>0.26959824766355139</v>
      </c>
      <c r="J73" s="733" t="s">
        <v>1</v>
      </c>
    </row>
    <row r="74" spans="1:10" ht="14.4" customHeight="1" x14ac:dyDescent="0.3">
      <c r="A74" s="729" t="s">
        <v>612</v>
      </c>
      <c r="B74" s="730" t="s">
        <v>572</v>
      </c>
      <c r="C74" s="731">
        <v>0</v>
      </c>
      <c r="D74" s="731">
        <v>0</v>
      </c>
      <c r="E74" s="731"/>
      <c r="F74" s="731">
        <v>15.660450000000001</v>
      </c>
      <c r="G74" s="731">
        <v>5</v>
      </c>
      <c r="H74" s="731">
        <v>10.660450000000001</v>
      </c>
      <c r="I74" s="732">
        <v>3.1320900000000003</v>
      </c>
      <c r="J74" s="733" t="s">
        <v>1</v>
      </c>
    </row>
    <row r="75" spans="1:10" ht="14.4" customHeight="1" x14ac:dyDescent="0.3">
      <c r="A75" s="729" t="s">
        <v>612</v>
      </c>
      <c r="B75" s="730" t="s">
        <v>573</v>
      </c>
      <c r="C75" s="731">
        <v>0</v>
      </c>
      <c r="D75" s="731">
        <v>0</v>
      </c>
      <c r="E75" s="731"/>
      <c r="F75" s="731">
        <v>34.25</v>
      </c>
      <c r="G75" s="731">
        <v>15</v>
      </c>
      <c r="H75" s="731">
        <v>19.25</v>
      </c>
      <c r="I75" s="732">
        <v>2.2833333333333332</v>
      </c>
      <c r="J75" s="733" t="s">
        <v>1</v>
      </c>
    </row>
    <row r="76" spans="1:10" ht="14.4" customHeight="1" x14ac:dyDescent="0.3">
      <c r="A76" s="729" t="s">
        <v>612</v>
      </c>
      <c r="B76" s="730" t="s">
        <v>574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570</v>
      </c>
      <c r="J76" s="733" t="s">
        <v>1</v>
      </c>
    </row>
    <row r="77" spans="1:10" ht="14.4" customHeight="1" x14ac:dyDescent="0.3">
      <c r="A77" s="729" t="s">
        <v>612</v>
      </c>
      <c r="B77" s="730" t="s">
        <v>578</v>
      </c>
      <c r="C77" s="731">
        <v>0</v>
      </c>
      <c r="D77" s="731">
        <v>0</v>
      </c>
      <c r="E77" s="731"/>
      <c r="F77" s="731">
        <v>3.5951399999999993</v>
      </c>
      <c r="G77" s="731">
        <v>3</v>
      </c>
      <c r="H77" s="731">
        <v>0.59513999999999934</v>
      </c>
      <c r="I77" s="732">
        <v>1.1983799999999998</v>
      </c>
      <c r="J77" s="733" t="s">
        <v>1</v>
      </c>
    </row>
    <row r="78" spans="1:10" ht="14.4" customHeight="1" x14ac:dyDescent="0.3">
      <c r="A78" s="729" t="s">
        <v>612</v>
      </c>
      <c r="B78" s="730" t="s">
        <v>579</v>
      </c>
      <c r="C78" s="731">
        <v>0</v>
      </c>
      <c r="D78" s="731">
        <v>0</v>
      </c>
      <c r="E78" s="731"/>
      <c r="F78" s="731">
        <v>2.1139600000000001</v>
      </c>
      <c r="G78" s="731">
        <v>3</v>
      </c>
      <c r="H78" s="731">
        <v>-0.88603999999999994</v>
      </c>
      <c r="I78" s="732">
        <v>0.70465333333333335</v>
      </c>
      <c r="J78" s="733" t="s">
        <v>1</v>
      </c>
    </row>
    <row r="79" spans="1:10" ht="14.4" customHeight="1" x14ac:dyDescent="0.3">
      <c r="A79" s="729" t="s">
        <v>612</v>
      </c>
      <c r="B79" s="730" t="s">
        <v>580</v>
      </c>
      <c r="C79" s="731">
        <v>0</v>
      </c>
      <c r="D79" s="731">
        <v>0</v>
      </c>
      <c r="E79" s="731"/>
      <c r="F79" s="731">
        <v>1.6559999999999999</v>
      </c>
      <c r="G79" s="731">
        <v>0</v>
      </c>
      <c r="H79" s="731">
        <v>1.6559999999999999</v>
      </c>
      <c r="I79" s="732" t="s">
        <v>570</v>
      </c>
      <c r="J79" s="733" t="s">
        <v>1</v>
      </c>
    </row>
    <row r="80" spans="1:10" ht="14.4" customHeight="1" x14ac:dyDescent="0.3">
      <c r="A80" s="729" t="s">
        <v>612</v>
      </c>
      <c r="B80" s="730" t="s">
        <v>614</v>
      </c>
      <c r="C80" s="731">
        <v>0</v>
      </c>
      <c r="D80" s="731">
        <v>0</v>
      </c>
      <c r="E80" s="731"/>
      <c r="F80" s="731">
        <v>172.6636</v>
      </c>
      <c r="G80" s="731">
        <v>454</v>
      </c>
      <c r="H80" s="731">
        <v>-281.33640000000003</v>
      </c>
      <c r="I80" s="732">
        <v>0.38031629955947138</v>
      </c>
      <c r="J80" s="733" t="s">
        <v>586</v>
      </c>
    </row>
    <row r="81" spans="1:10" ht="14.4" customHeight="1" x14ac:dyDescent="0.3">
      <c r="A81" s="729" t="s">
        <v>570</v>
      </c>
      <c r="B81" s="730" t="s">
        <v>570</v>
      </c>
      <c r="C81" s="731" t="s">
        <v>570</v>
      </c>
      <c r="D81" s="731" t="s">
        <v>570</v>
      </c>
      <c r="E81" s="731"/>
      <c r="F81" s="731" t="s">
        <v>570</v>
      </c>
      <c r="G81" s="731" t="s">
        <v>570</v>
      </c>
      <c r="H81" s="731" t="s">
        <v>570</v>
      </c>
      <c r="I81" s="732" t="s">
        <v>570</v>
      </c>
      <c r="J81" s="733" t="s">
        <v>587</v>
      </c>
    </row>
    <row r="82" spans="1:10" ht="14.4" customHeight="1" x14ac:dyDescent="0.3">
      <c r="A82" s="729" t="s">
        <v>615</v>
      </c>
      <c r="B82" s="730" t="s">
        <v>616</v>
      </c>
      <c r="C82" s="731" t="s">
        <v>570</v>
      </c>
      <c r="D82" s="731" t="s">
        <v>570</v>
      </c>
      <c r="E82" s="731"/>
      <c r="F82" s="731" t="s">
        <v>570</v>
      </c>
      <c r="G82" s="731" t="s">
        <v>570</v>
      </c>
      <c r="H82" s="731" t="s">
        <v>570</v>
      </c>
      <c r="I82" s="732" t="s">
        <v>570</v>
      </c>
      <c r="J82" s="733" t="s">
        <v>0</v>
      </c>
    </row>
    <row r="83" spans="1:10" ht="14.4" customHeight="1" x14ac:dyDescent="0.3">
      <c r="A83" s="729" t="s">
        <v>615</v>
      </c>
      <c r="B83" s="730" t="s">
        <v>574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570</v>
      </c>
      <c r="J83" s="733" t="s">
        <v>1</v>
      </c>
    </row>
    <row r="84" spans="1:10" ht="14.4" customHeight="1" x14ac:dyDescent="0.3">
      <c r="A84" s="729" t="s">
        <v>615</v>
      </c>
      <c r="B84" s="730" t="s">
        <v>617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570</v>
      </c>
      <c r="J84" s="733" t="s">
        <v>586</v>
      </c>
    </row>
    <row r="85" spans="1:10" ht="14.4" customHeight="1" x14ac:dyDescent="0.3">
      <c r="A85" s="729" t="s">
        <v>570</v>
      </c>
      <c r="B85" s="730" t="s">
        <v>570</v>
      </c>
      <c r="C85" s="731" t="s">
        <v>570</v>
      </c>
      <c r="D85" s="731" t="s">
        <v>570</v>
      </c>
      <c r="E85" s="731"/>
      <c r="F85" s="731" t="s">
        <v>570</v>
      </c>
      <c r="G85" s="731" t="s">
        <v>570</v>
      </c>
      <c r="H85" s="731" t="s">
        <v>570</v>
      </c>
      <c r="I85" s="732" t="s">
        <v>570</v>
      </c>
      <c r="J85" s="733" t="s">
        <v>587</v>
      </c>
    </row>
    <row r="86" spans="1:10" ht="14.4" customHeight="1" x14ac:dyDescent="0.3">
      <c r="A86" s="729" t="s">
        <v>618</v>
      </c>
      <c r="B86" s="730" t="s">
        <v>619</v>
      </c>
      <c r="C86" s="731" t="s">
        <v>570</v>
      </c>
      <c r="D86" s="731" t="s">
        <v>570</v>
      </c>
      <c r="E86" s="731"/>
      <c r="F86" s="731" t="s">
        <v>570</v>
      </c>
      <c r="G86" s="731" t="s">
        <v>570</v>
      </c>
      <c r="H86" s="731" t="s">
        <v>570</v>
      </c>
      <c r="I86" s="732" t="s">
        <v>570</v>
      </c>
      <c r="J86" s="733" t="s">
        <v>0</v>
      </c>
    </row>
    <row r="87" spans="1:10" ht="14.4" customHeight="1" x14ac:dyDescent="0.3">
      <c r="A87" s="729" t="s">
        <v>618</v>
      </c>
      <c r="B87" s="730" t="s">
        <v>574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570</v>
      </c>
      <c r="J87" s="733" t="s">
        <v>1</v>
      </c>
    </row>
    <row r="88" spans="1:10" ht="14.4" customHeight="1" x14ac:dyDescent="0.3">
      <c r="A88" s="729" t="s">
        <v>618</v>
      </c>
      <c r="B88" s="730" t="s">
        <v>620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570</v>
      </c>
      <c r="J88" s="733" t="s">
        <v>586</v>
      </c>
    </row>
    <row r="89" spans="1:10" ht="14.4" customHeight="1" x14ac:dyDescent="0.3">
      <c r="A89" s="729" t="s">
        <v>570</v>
      </c>
      <c r="B89" s="730" t="s">
        <v>570</v>
      </c>
      <c r="C89" s="731" t="s">
        <v>570</v>
      </c>
      <c r="D89" s="731" t="s">
        <v>570</v>
      </c>
      <c r="E89" s="731"/>
      <c r="F89" s="731" t="s">
        <v>570</v>
      </c>
      <c r="G89" s="731" t="s">
        <v>570</v>
      </c>
      <c r="H89" s="731" t="s">
        <v>570</v>
      </c>
      <c r="I89" s="732" t="s">
        <v>570</v>
      </c>
      <c r="J89" s="733" t="s">
        <v>587</v>
      </c>
    </row>
    <row r="90" spans="1:10" ht="14.4" customHeight="1" x14ac:dyDescent="0.3">
      <c r="A90" s="729" t="s">
        <v>621</v>
      </c>
      <c r="B90" s="730" t="s">
        <v>622</v>
      </c>
      <c r="C90" s="731" t="s">
        <v>570</v>
      </c>
      <c r="D90" s="731" t="s">
        <v>570</v>
      </c>
      <c r="E90" s="731"/>
      <c r="F90" s="731" t="s">
        <v>570</v>
      </c>
      <c r="G90" s="731" t="s">
        <v>570</v>
      </c>
      <c r="H90" s="731" t="s">
        <v>570</v>
      </c>
      <c r="I90" s="732" t="s">
        <v>570</v>
      </c>
      <c r="J90" s="733" t="s">
        <v>0</v>
      </c>
    </row>
    <row r="91" spans="1:10" ht="14.4" customHeight="1" x14ac:dyDescent="0.3">
      <c r="A91" s="729" t="s">
        <v>621</v>
      </c>
      <c r="B91" s="730" t="s">
        <v>574</v>
      </c>
      <c r="C91" s="731">
        <v>0</v>
      </c>
      <c r="D91" s="731">
        <v>0</v>
      </c>
      <c r="E91" s="731"/>
      <c r="F91" s="731">
        <v>0</v>
      </c>
      <c r="G91" s="731">
        <v>0</v>
      </c>
      <c r="H91" s="731">
        <v>0</v>
      </c>
      <c r="I91" s="732" t="s">
        <v>570</v>
      </c>
      <c r="J91" s="733" t="s">
        <v>1</v>
      </c>
    </row>
    <row r="92" spans="1:10" ht="14.4" customHeight="1" x14ac:dyDescent="0.3">
      <c r="A92" s="729" t="s">
        <v>621</v>
      </c>
      <c r="B92" s="730" t="s">
        <v>623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570</v>
      </c>
      <c r="J92" s="733" t="s">
        <v>586</v>
      </c>
    </row>
    <row r="93" spans="1:10" ht="14.4" customHeight="1" x14ac:dyDescent="0.3">
      <c r="A93" s="729" t="s">
        <v>570</v>
      </c>
      <c r="B93" s="730" t="s">
        <v>570</v>
      </c>
      <c r="C93" s="731" t="s">
        <v>570</v>
      </c>
      <c r="D93" s="731" t="s">
        <v>570</v>
      </c>
      <c r="E93" s="731"/>
      <c r="F93" s="731" t="s">
        <v>570</v>
      </c>
      <c r="G93" s="731" t="s">
        <v>570</v>
      </c>
      <c r="H93" s="731" t="s">
        <v>570</v>
      </c>
      <c r="I93" s="732" t="s">
        <v>570</v>
      </c>
      <c r="J93" s="733" t="s">
        <v>587</v>
      </c>
    </row>
    <row r="94" spans="1:10" ht="14.4" customHeight="1" x14ac:dyDescent="0.3">
      <c r="A94" s="729" t="s">
        <v>624</v>
      </c>
      <c r="B94" s="730" t="s">
        <v>625</v>
      </c>
      <c r="C94" s="731" t="s">
        <v>570</v>
      </c>
      <c r="D94" s="731" t="s">
        <v>570</v>
      </c>
      <c r="E94" s="731"/>
      <c r="F94" s="731" t="s">
        <v>570</v>
      </c>
      <c r="G94" s="731" t="s">
        <v>570</v>
      </c>
      <c r="H94" s="731" t="s">
        <v>570</v>
      </c>
      <c r="I94" s="732" t="s">
        <v>570</v>
      </c>
      <c r="J94" s="733" t="s">
        <v>0</v>
      </c>
    </row>
    <row r="95" spans="1:10" ht="14.4" customHeight="1" x14ac:dyDescent="0.3">
      <c r="A95" s="729" t="s">
        <v>624</v>
      </c>
      <c r="B95" s="730" t="s">
        <v>574</v>
      </c>
      <c r="C95" s="731">
        <v>0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570</v>
      </c>
      <c r="J95" s="733" t="s">
        <v>1</v>
      </c>
    </row>
    <row r="96" spans="1:10" ht="14.4" customHeight="1" x14ac:dyDescent="0.3">
      <c r="A96" s="729" t="s">
        <v>624</v>
      </c>
      <c r="B96" s="730" t="s">
        <v>626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570</v>
      </c>
      <c r="J96" s="733" t="s">
        <v>586</v>
      </c>
    </row>
    <row r="97" spans="1:10" ht="14.4" customHeight="1" x14ac:dyDescent="0.3">
      <c r="A97" s="729" t="s">
        <v>570</v>
      </c>
      <c r="B97" s="730" t="s">
        <v>570</v>
      </c>
      <c r="C97" s="731" t="s">
        <v>570</v>
      </c>
      <c r="D97" s="731" t="s">
        <v>570</v>
      </c>
      <c r="E97" s="731"/>
      <c r="F97" s="731" t="s">
        <v>570</v>
      </c>
      <c r="G97" s="731" t="s">
        <v>570</v>
      </c>
      <c r="H97" s="731" t="s">
        <v>570</v>
      </c>
      <c r="I97" s="732" t="s">
        <v>570</v>
      </c>
      <c r="J97" s="733" t="s">
        <v>587</v>
      </c>
    </row>
    <row r="98" spans="1:10" ht="14.4" customHeight="1" x14ac:dyDescent="0.3">
      <c r="A98" s="729" t="s">
        <v>627</v>
      </c>
      <c r="B98" s="730" t="s">
        <v>628</v>
      </c>
      <c r="C98" s="731" t="s">
        <v>570</v>
      </c>
      <c r="D98" s="731" t="s">
        <v>570</v>
      </c>
      <c r="E98" s="731"/>
      <c r="F98" s="731" t="s">
        <v>570</v>
      </c>
      <c r="G98" s="731" t="s">
        <v>570</v>
      </c>
      <c r="H98" s="731" t="s">
        <v>570</v>
      </c>
      <c r="I98" s="732" t="s">
        <v>570</v>
      </c>
      <c r="J98" s="733" t="s">
        <v>0</v>
      </c>
    </row>
    <row r="99" spans="1:10" ht="14.4" customHeight="1" x14ac:dyDescent="0.3">
      <c r="A99" s="729" t="s">
        <v>627</v>
      </c>
      <c r="B99" s="730" t="s">
        <v>574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570</v>
      </c>
      <c r="J99" s="733" t="s">
        <v>1</v>
      </c>
    </row>
    <row r="100" spans="1:10" ht="14.4" customHeight="1" x14ac:dyDescent="0.3">
      <c r="A100" s="729" t="s">
        <v>627</v>
      </c>
      <c r="B100" s="730" t="s">
        <v>629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570</v>
      </c>
      <c r="J100" s="733" t="s">
        <v>586</v>
      </c>
    </row>
    <row r="101" spans="1:10" ht="14.4" customHeight="1" x14ac:dyDescent="0.3">
      <c r="A101" s="729" t="s">
        <v>570</v>
      </c>
      <c r="B101" s="730" t="s">
        <v>570</v>
      </c>
      <c r="C101" s="731" t="s">
        <v>570</v>
      </c>
      <c r="D101" s="731" t="s">
        <v>570</v>
      </c>
      <c r="E101" s="731"/>
      <c r="F101" s="731" t="s">
        <v>570</v>
      </c>
      <c r="G101" s="731" t="s">
        <v>570</v>
      </c>
      <c r="H101" s="731" t="s">
        <v>570</v>
      </c>
      <c r="I101" s="732" t="s">
        <v>570</v>
      </c>
      <c r="J101" s="733" t="s">
        <v>587</v>
      </c>
    </row>
    <row r="102" spans="1:10" ht="14.4" customHeight="1" x14ac:dyDescent="0.3">
      <c r="A102" s="729" t="s">
        <v>630</v>
      </c>
      <c r="B102" s="730" t="s">
        <v>631</v>
      </c>
      <c r="C102" s="731" t="s">
        <v>570</v>
      </c>
      <c r="D102" s="731" t="s">
        <v>570</v>
      </c>
      <c r="E102" s="731"/>
      <c r="F102" s="731" t="s">
        <v>570</v>
      </c>
      <c r="G102" s="731" t="s">
        <v>570</v>
      </c>
      <c r="H102" s="731" t="s">
        <v>570</v>
      </c>
      <c r="I102" s="732" t="s">
        <v>570</v>
      </c>
      <c r="J102" s="733" t="s">
        <v>0</v>
      </c>
    </row>
    <row r="103" spans="1:10" ht="14.4" customHeight="1" x14ac:dyDescent="0.3">
      <c r="A103" s="729" t="s">
        <v>630</v>
      </c>
      <c r="B103" s="730" t="s">
        <v>574</v>
      </c>
      <c r="C103" s="731">
        <v>0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570</v>
      </c>
      <c r="J103" s="733" t="s">
        <v>1</v>
      </c>
    </row>
    <row r="104" spans="1:10" ht="14.4" customHeight="1" x14ac:dyDescent="0.3">
      <c r="A104" s="729" t="s">
        <v>630</v>
      </c>
      <c r="B104" s="730" t="s">
        <v>632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570</v>
      </c>
      <c r="J104" s="733" t="s">
        <v>586</v>
      </c>
    </row>
    <row r="105" spans="1:10" ht="14.4" customHeight="1" x14ac:dyDescent="0.3">
      <c r="A105" s="729" t="s">
        <v>570</v>
      </c>
      <c r="B105" s="730" t="s">
        <v>570</v>
      </c>
      <c r="C105" s="731" t="s">
        <v>570</v>
      </c>
      <c r="D105" s="731" t="s">
        <v>570</v>
      </c>
      <c r="E105" s="731"/>
      <c r="F105" s="731" t="s">
        <v>570</v>
      </c>
      <c r="G105" s="731" t="s">
        <v>570</v>
      </c>
      <c r="H105" s="731" t="s">
        <v>570</v>
      </c>
      <c r="I105" s="732" t="s">
        <v>570</v>
      </c>
      <c r="J105" s="733" t="s">
        <v>587</v>
      </c>
    </row>
    <row r="106" spans="1:10" ht="14.4" customHeight="1" x14ac:dyDescent="0.3">
      <c r="A106" s="729" t="s">
        <v>633</v>
      </c>
      <c r="B106" s="730" t="s">
        <v>634</v>
      </c>
      <c r="C106" s="731" t="s">
        <v>570</v>
      </c>
      <c r="D106" s="731" t="s">
        <v>570</v>
      </c>
      <c r="E106" s="731"/>
      <c r="F106" s="731" t="s">
        <v>570</v>
      </c>
      <c r="G106" s="731" t="s">
        <v>570</v>
      </c>
      <c r="H106" s="731" t="s">
        <v>570</v>
      </c>
      <c r="I106" s="732" t="s">
        <v>570</v>
      </c>
      <c r="J106" s="733" t="s">
        <v>0</v>
      </c>
    </row>
    <row r="107" spans="1:10" ht="14.4" customHeight="1" x14ac:dyDescent="0.3">
      <c r="A107" s="729" t="s">
        <v>633</v>
      </c>
      <c r="B107" s="730" t="s">
        <v>574</v>
      </c>
      <c r="C107" s="731">
        <v>0</v>
      </c>
      <c r="D107" s="731">
        <v>0</v>
      </c>
      <c r="E107" s="731"/>
      <c r="F107" s="731">
        <v>0</v>
      </c>
      <c r="G107" s="731">
        <v>0</v>
      </c>
      <c r="H107" s="731">
        <v>0</v>
      </c>
      <c r="I107" s="732" t="s">
        <v>570</v>
      </c>
      <c r="J107" s="733" t="s">
        <v>1</v>
      </c>
    </row>
    <row r="108" spans="1:10" ht="14.4" customHeight="1" x14ac:dyDescent="0.3">
      <c r="A108" s="729" t="s">
        <v>633</v>
      </c>
      <c r="B108" s="730" t="s">
        <v>635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570</v>
      </c>
      <c r="J108" s="733" t="s">
        <v>586</v>
      </c>
    </row>
    <row r="109" spans="1:10" ht="14.4" customHeight="1" x14ac:dyDescent="0.3">
      <c r="A109" s="729" t="s">
        <v>570</v>
      </c>
      <c r="B109" s="730" t="s">
        <v>570</v>
      </c>
      <c r="C109" s="731" t="s">
        <v>570</v>
      </c>
      <c r="D109" s="731" t="s">
        <v>570</v>
      </c>
      <c r="E109" s="731"/>
      <c r="F109" s="731" t="s">
        <v>570</v>
      </c>
      <c r="G109" s="731" t="s">
        <v>570</v>
      </c>
      <c r="H109" s="731" t="s">
        <v>570</v>
      </c>
      <c r="I109" s="732" t="s">
        <v>570</v>
      </c>
      <c r="J109" s="733" t="s">
        <v>587</v>
      </c>
    </row>
    <row r="110" spans="1:10" ht="14.4" customHeight="1" x14ac:dyDescent="0.3">
      <c r="A110" s="729" t="s">
        <v>636</v>
      </c>
      <c r="B110" s="730" t="s">
        <v>637</v>
      </c>
      <c r="C110" s="731" t="s">
        <v>570</v>
      </c>
      <c r="D110" s="731" t="s">
        <v>570</v>
      </c>
      <c r="E110" s="731"/>
      <c r="F110" s="731" t="s">
        <v>570</v>
      </c>
      <c r="G110" s="731" t="s">
        <v>570</v>
      </c>
      <c r="H110" s="731" t="s">
        <v>570</v>
      </c>
      <c r="I110" s="732" t="s">
        <v>570</v>
      </c>
      <c r="J110" s="733" t="s">
        <v>0</v>
      </c>
    </row>
    <row r="111" spans="1:10" ht="14.4" customHeight="1" x14ac:dyDescent="0.3">
      <c r="A111" s="729" t="s">
        <v>636</v>
      </c>
      <c r="B111" s="730" t="s">
        <v>574</v>
      </c>
      <c r="C111" s="731">
        <v>0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570</v>
      </c>
      <c r="J111" s="733" t="s">
        <v>1</v>
      </c>
    </row>
    <row r="112" spans="1:10" ht="14.4" customHeight="1" x14ac:dyDescent="0.3">
      <c r="A112" s="729" t="s">
        <v>636</v>
      </c>
      <c r="B112" s="730" t="s">
        <v>638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570</v>
      </c>
      <c r="J112" s="733" t="s">
        <v>586</v>
      </c>
    </row>
    <row r="113" spans="1:10" ht="14.4" customHeight="1" x14ac:dyDescent="0.3">
      <c r="A113" s="729" t="s">
        <v>570</v>
      </c>
      <c r="B113" s="730" t="s">
        <v>570</v>
      </c>
      <c r="C113" s="731" t="s">
        <v>570</v>
      </c>
      <c r="D113" s="731" t="s">
        <v>570</v>
      </c>
      <c r="E113" s="731"/>
      <c r="F113" s="731" t="s">
        <v>570</v>
      </c>
      <c r="G113" s="731" t="s">
        <v>570</v>
      </c>
      <c r="H113" s="731" t="s">
        <v>570</v>
      </c>
      <c r="I113" s="732" t="s">
        <v>570</v>
      </c>
      <c r="J113" s="733" t="s">
        <v>587</v>
      </c>
    </row>
    <row r="114" spans="1:10" ht="14.4" customHeight="1" x14ac:dyDescent="0.3">
      <c r="A114" s="729" t="s">
        <v>639</v>
      </c>
      <c r="B114" s="730" t="s">
        <v>640</v>
      </c>
      <c r="C114" s="731" t="s">
        <v>570</v>
      </c>
      <c r="D114" s="731" t="s">
        <v>570</v>
      </c>
      <c r="E114" s="731"/>
      <c r="F114" s="731" t="s">
        <v>570</v>
      </c>
      <c r="G114" s="731" t="s">
        <v>570</v>
      </c>
      <c r="H114" s="731" t="s">
        <v>570</v>
      </c>
      <c r="I114" s="732" t="s">
        <v>570</v>
      </c>
      <c r="J114" s="733" t="s">
        <v>0</v>
      </c>
    </row>
    <row r="115" spans="1:10" ht="14.4" customHeight="1" x14ac:dyDescent="0.3">
      <c r="A115" s="729" t="s">
        <v>639</v>
      </c>
      <c r="B115" s="730" t="s">
        <v>574</v>
      </c>
      <c r="C115" s="731">
        <v>0</v>
      </c>
      <c r="D115" s="731">
        <v>0</v>
      </c>
      <c r="E115" s="731"/>
      <c r="F115" s="731">
        <v>0</v>
      </c>
      <c r="G115" s="731">
        <v>0</v>
      </c>
      <c r="H115" s="731">
        <v>0</v>
      </c>
      <c r="I115" s="732" t="s">
        <v>570</v>
      </c>
      <c r="J115" s="733" t="s">
        <v>1</v>
      </c>
    </row>
    <row r="116" spans="1:10" ht="14.4" customHeight="1" x14ac:dyDescent="0.3">
      <c r="A116" s="729" t="s">
        <v>639</v>
      </c>
      <c r="B116" s="730" t="s">
        <v>641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570</v>
      </c>
      <c r="J116" s="733" t="s">
        <v>586</v>
      </c>
    </row>
    <row r="117" spans="1:10" ht="14.4" customHeight="1" x14ac:dyDescent="0.3">
      <c r="A117" s="729" t="s">
        <v>570</v>
      </c>
      <c r="B117" s="730" t="s">
        <v>570</v>
      </c>
      <c r="C117" s="731" t="s">
        <v>570</v>
      </c>
      <c r="D117" s="731" t="s">
        <v>570</v>
      </c>
      <c r="E117" s="731"/>
      <c r="F117" s="731" t="s">
        <v>570</v>
      </c>
      <c r="G117" s="731" t="s">
        <v>570</v>
      </c>
      <c r="H117" s="731" t="s">
        <v>570</v>
      </c>
      <c r="I117" s="732" t="s">
        <v>570</v>
      </c>
      <c r="J117" s="733" t="s">
        <v>587</v>
      </c>
    </row>
    <row r="118" spans="1:10" ht="14.4" customHeight="1" x14ac:dyDescent="0.3">
      <c r="A118" s="729" t="s">
        <v>642</v>
      </c>
      <c r="B118" s="730" t="s">
        <v>643</v>
      </c>
      <c r="C118" s="731" t="s">
        <v>570</v>
      </c>
      <c r="D118" s="731" t="s">
        <v>570</v>
      </c>
      <c r="E118" s="731"/>
      <c r="F118" s="731" t="s">
        <v>570</v>
      </c>
      <c r="G118" s="731" t="s">
        <v>570</v>
      </c>
      <c r="H118" s="731" t="s">
        <v>570</v>
      </c>
      <c r="I118" s="732" t="s">
        <v>570</v>
      </c>
      <c r="J118" s="733" t="s">
        <v>0</v>
      </c>
    </row>
    <row r="119" spans="1:10" ht="14.4" customHeight="1" x14ac:dyDescent="0.3">
      <c r="A119" s="729" t="s">
        <v>642</v>
      </c>
      <c r="B119" s="730" t="s">
        <v>574</v>
      </c>
      <c r="C119" s="731">
        <v>0</v>
      </c>
      <c r="D119" s="731">
        <v>0</v>
      </c>
      <c r="E119" s="731"/>
      <c r="F119" s="731">
        <v>0</v>
      </c>
      <c r="G119" s="731">
        <v>0</v>
      </c>
      <c r="H119" s="731">
        <v>0</v>
      </c>
      <c r="I119" s="732" t="s">
        <v>570</v>
      </c>
      <c r="J119" s="733" t="s">
        <v>1</v>
      </c>
    </row>
    <row r="120" spans="1:10" ht="14.4" customHeight="1" x14ac:dyDescent="0.3">
      <c r="A120" s="729" t="s">
        <v>642</v>
      </c>
      <c r="B120" s="730" t="s">
        <v>644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570</v>
      </c>
      <c r="J120" s="733" t="s">
        <v>586</v>
      </c>
    </row>
    <row r="121" spans="1:10" ht="14.4" customHeight="1" x14ac:dyDescent="0.3">
      <c r="A121" s="729" t="s">
        <v>570</v>
      </c>
      <c r="B121" s="730" t="s">
        <v>570</v>
      </c>
      <c r="C121" s="731" t="s">
        <v>570</v>
      </c>
      <c r="D121" s="731" t="s">
        <v>570</v>
      </c>
      <c r="E121" s="731"/>
      <c r="F121" s="731" t="s">
        <v>570</v>
      </c>
      <c r="G121" s="731" t="s">
        <v>570</v>
      </c>
      <c r="H121" s="731" t="s">
        <v>570</v>
      </c>
      <c r="I121" s="732" t="s">
        <v>570</v>
      </c>
      <c r="J121" s="733" t="s">
        <v>587</v>
      </c>
    </row>
    <row r="122" spans="1:10" ht="14.4" customHeight="1" x14ac:dyDescent="0.3">
      <c r="A122" s="729" t="s">
        <v>645</v>
      </c>
      <c r="B122" s="730" t="s">
        <v>646</v>
      </c>
      <c r="C122" s="731" t="s">
        <v>570</v>
      </c>
      <c r="D122" s="731" t="s">
        <v>570</v>
      </c>
      <c r="E122" s="731"/>
      <c r="F122" s="731" t="s">
        <v>570</v>
      </c>
      <c r="G122" s="731" t="s">
        <v>570</v>
      </c>
      <c r="H122" s="731" t="s">
        <v>570</v>
      </c>
      <c r="I122" s="732" t="s">
        <v>570</v>
      </c>
      <c r="J122" s="733" t="s">
        <v>0</v>
      </c>
    </row>
    <row r="123" spans="1:10" ht="14.4" customHeight="1" x14ac:dyDescent="0.3">
      <c r="A123" s="729" t="s">
        <v>645</v>
      </c>
      <c r="B123" s="730" t="s">
        <v>574</v>
      </c>
      <c r="C123" s="731">
        <v>0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570</v>
      </c>
      <c r="J123" s="733" t="s">
        <v>1</v>
      </c>
    </row>
    <row r="124" spans="1:10" ht="14.4" customHeight="1" x14ac:dyDescent="0.3">
      <c r="A124" s="729" t="s">
        <v>645</v>
      </c>
      <c r="B124" s="730" t="s">
        <v>647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570</v>
      </c>
      <c r="J124" s="733" t="s">
        <v>586</v>
      </c>
    </row>
    <row r="125" spans="1:10" ht="14.4" customHeight="1" x14ac:dyDescent="0.3">
      <c r="A125" s="729" t="s">
        <v>570</v>
      </c>
      <c r="B125" s="730" t="s">
        <v>570</v>
      </c>
      <c r="C125" s="731" t="s">
        <v>570</v>
      </c>
      <c r="D125" s="731" t="s">
        <v>570</v>
      </c>
      <c r="E125" s="731"/>
      <c r="F125" s="731" t="s">
        <v>570</v>
      </c>
      <c r="G125" s="731" t="s">
        <v>570</v>
      </c>
      <c r="H125" s="731" t="s">
        <v>570</v>
      </c>
      <c r="I125" s="732" t="s">
        <v>570</v>
      </c>
      <c r="J125" s="733" t="s">
        <v>587</v>
      </c>
    </row>
    <row r="126" spans="1:10" ht="14.4" customHeight="1" x14ac:dyDescent="0.3">
      <c r="A126" s="729" t="s">
        <v>648</v>
      </c>
      <c r="B126" s="730" t="s">
        <v>649</v>
      </c>
      <c r="C126" s="731" t="s">
        <v>570</v>
      </c>
      <c r="D126" s="731" t="s">
        <v>570</v>
      </c>
      <c r="E126" s="731"/>
      <c r="F126" s="731" t="s">
        <v>570</v>
      </c>
      <c r="G126" s="731" t="s">
        <v>570</v>
      </c>
      <c r="H126" s="731" t="s">
        <v>570</v>
      </c>
      <c r="I126" s="732" t="s">
        <v>570</v>
      </c>
      <c r="J126" s="733" t="s">
        <v>0</v>
      </c>
    </row>
    <row r="127" spans="1:10" ht="14.4" customHeight="1" x14ac:dyDescent="0.3">
      <c r="A127" s="729" t="s">
        <v>648</v>
      </c>
      <c r="B127" s="730" t="s">
        <v>574</v>
      </c>
      <c r="C127" s="731">
        <v>0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570</v>
      </c>
      <c r="J127" s="733" t="s">
        <v>1</v>
      </c>
    </row>
    <row r="128" spans="1:10" ht="14.4" customHeight="1" x14ac:dyDescent="0.3">
      <c r="A128" s="729" t="s">
        <v>648</v>
      </c>
      <c r="B128" s="730" t="s">
        <v>650</v>
      </c>
      <c r="C128" s="731">
        <v>0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570</v>
      </c>
      <c r="J128" s="733" t="s">
        <v>586</v>
      </c>
    </row>
    <row r="129" spans="1:10" ht="14.4" customHeight="1" x14ac:dyDescent="0.3">
      <c r="A129" s="729" t="s">
        <v>570</v>
      </c>
      <c r="B129" s="730" t="s">
        <v>570</v>
      </c>
      <c r="C129" s="731" t="s">
        <v>570</v>
      </c>
      <c r="D129" s="731" t="s">
        <v>570</v>
      </c>
      <c r="E129" s="731"/>
      <c r="F129" s="731" t="s">
        <v>570</v>
      </c>
      <c r="G129" s="731" t="s">
        <v>570</v>
      </c>
      <c r="H129" s="731" t="s">
        <v>570</v>
      </c>
      <c r="I129" s="732" t="s">
        <v>570</v>
      </c>
      <c r="J129" s="733" t="s">
        <v>587</v>
      </c>
    </row>
    <row r="130" spans="1:10" ht="14.4" customHeight="1" x14ac:dyDescent="0.3">
      <c r="A130" s="729" t="s">
        <v>651</v>
      </c>
      <c r="B130" s="730" t="s">
        <v>652</v>
      </c>
      <c r="C130" s="731" t="s">
        <v>570</v>
      </c>
      <c r="D130" s="731" t="s">
        <v>570</v>
      </c>
      <c r="E130" s="731"/>
      <c r="F130" s="731" t="s">
        <v>570</v>
      </c>
      <c r="G130" s="731" t="s">
        <v>570</v>
      </c>
      <c r="H130" s="731" t="s">
        <v>570</v>
      </c>
      <c r="I130" s="732" t="s">
        <v>570</v>
      </c>
      <c r="J130" s="733" t="s">
        <v>0</v>
      </c>
    </row>
    <row r="131" spans="1:10" ht="14.4" customHeight="1" x14ac:dyDescent="0.3">
      <c r="A131" s="729" t="s">
        <v>651</v>
      </c>
      <c r="B131" s="730" t="s">
        <v>574</v>
      </c>
      <c r="C131" s="731">
        <v>0</v>
      </c>
      <c r="D131" s="731">
        <v>0</v>
      </c>
      <c r="E131" s="731"/>
      <c r="F131" s="731">
        <v>0</v>
      </c>
      <c r="G131" s="731">
        <v>0</v>
      </c>
      <c r="H131" s="731">
        <v>0</v>
      </c>
      <c r="I131" s="732" t="s">
        <v>570</v>
      </c>
      <c r="J131" s="733" t="s">
        <v>1</v>
      </c>
    </row>
    <row r="132" spans="1:10" ht="14.4" customHeight="1" x14ac:dyDescent="0.3">
      <c r="A132" s="729" t="s">
        <v>651</v>
      </c>
      <c r="B132" s="730" t="s">
        <v>653</v>
      </c>
      <c r="C132" s="731">
        <v>0</v>
      </c>
      <c r="D132" s="731">
        <v>0</v>
      </c>
      <c r="E132" s="731"/>
      <c r="F132" s="731">
        <v>0</v>
      </c>
      <c r="G132" s="731">
        <v>0</v>
      </c>
      <c r="H132" s="731">
        <v>0</v>
      </c>
      <c r="I132" s="732" t="s">
        <v>570</v>
      </c>
      <c r="J132" s="733" t="s">
        <v>586</v>
      </c>
    </row>
    <row r="133" spans="1:10" ht="14.4" customHeight="1" x14ac:dyDescent="0.3">
      <c r="A133" s="729" t="s">
        <v>570</v>
      </c>
      <c r="B133" s="730" t="s">
        <v>570</v>
      </c>
      <c r="C133" s="731" t="s">
        <v>570</v>
      </c>
      <c r="D133" s="731" t="s">
        <v>570</v>
      </c>
      <c r="E133" s="731"/>
      <c r="F133" s="731" t="s">
        <v>570</v>
      </c>
      <c r="G133" s="731" t="s">
        <v>570</v>
      </c>
      <c r="H133" s="731" t="s">
        <v>570</v>
      </c>
      <c r="I133" s="732" t="s">
        <v>570</v>
      </c>
      <c r="J133" s="733" t="s">
        <v>587</v>
      </c>
    </row>
    <row r="134" spans="1:10" ht="14.4" customHeight="1" x14ac:dyDescent="0.3">
      <c r="A134" s="729" t="s">
        <v>568</v>
      </c>
      <c r="B134" s="730" t="s">
        <v>581</v>
      </c>
      <c r="C134" s="731">
        <v>4712.2126999999982</v>
      </c>
      <c r="D134" s="731">
        <v>2700.0120799999995</v>
      </c>
      <c r="E134" s="731"/>
      <c r="F134" s="731">
        <v>4009.3612300000004</v>
      </c>
      <c r="G134" s="731">
        <v>4046</v>
      </c>
      <c r="H134" s="731">
        <v>-36.638769999999568</v>
      </c>
      <c r="I134" s="732">
        <v>0.99094444636678214</v>
      </c>
      <c r="J134" s="733" t="s">
        <v>582</v>
      </c>
    </row>
  </sheetData>
  <mergeCells count="3">
    <mergeCell ref="F3:I3"/>
    <mergeCell ref="C4:D4"/>
    <mergeCell ref="A1:I1"/>
  </mergeCells>
  <conditionalFormatting sqref="F17 F135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134">
    <cfRule type="expression" dxfId="66" priority="5">
      <formula>$H18&gt;0</formula>
    </cfRule>
  </conditionalFormatting>
  <conditionalFormatting sqref="A18:A134">
    <cfRule type="expression" dxfId="65" priority="2">
      <formula>AND($J18&lt;&gt;"mezeraKL",$J18&lt;&gt;"")</formula>
    </cfRule>
  </conditionalFormatting>
  <conditionalFormatting sqref="I18:I134">
    <cfRule type="expression" dxfId="64" priority="6">
      <formula>$I18&gt;1</formula>
    </cfRule>
  </conditionalFormatting>
  <conditionalFormatting sqref="B18:B134">
    <cfRule type="expression" dxfId="63" priority="1">
      <formula>OR($J18="NS",$J18="SumaNS",$J18="Účet")</formula>
    </cfRule>
  </conditionalFormatting>
  <conditionalFormatting sqref="A18:D134 F18:I134">
    <cfRule type="expression" dxfId="62" priority="8">
      <formula>AND($J18&lt;&gt;"",$J18&lt;&gt;"mezeraKL")</formula>
    </cfRule>
  </conditionalFormatting>
  <conditionalFormatting sqref="B18:D134 F18:I134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4 F18:I134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345.45835996877139</v>
      </c>
      <c r="M3" s="203">
        <f>SUBTOTAL(9,M5:M1048576)</f>
        <v>11191.850000000002</v>
      </c>
      <c r="N3" s="204">
        <f>SUBTOTAL(9,N5:N1048576)</f>
        <v>3866318.1460164948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568</v>
      </c>
      <c r="B5" s="741" t="s">
        <v>569</v>
      </c>
      <c r="C5" s="742" t="s">
        <v>583</v>
      </c>
      <c r="D5" s="743" t="s">
        <v>584</v>
      </c>
      <c r="E5" s="744">
        <v>50113001</v>
      </c>
      <c r="F5" s="743" t="s">
        <v>654</v>
      </c>
      <c r="G5" s="742" t="s">
        <v>655</v>
      </c>
      <c r="H5" s="742">
        <v>212880</v>
      </c>
      <c r="I5" s="742">
        <v>212880</v>
      </c>
      <c r="J5" s="742" t="s">
        <v>656</v>
      </c>
      <c r="K5" s="742" t="s">
        <v>657</v>
      </c>
      <c r="L5" s="745">
        <v>112.97000000000001</v>
      </c>
      <c r="M5" s="745">
        <v>24</v>
      </c>
      <c r="N5" s="746">
        <v>2711.28</v>
      </c>
    </row>
    <row r="6" spans="1:14" ht="14.4" customHeight="1" x14ac:dyDescent="0.3">
      <c r="A6" s="747" t="s">
        <v>568</v>
      </c>
      <c r="B6" s="748" t="s">
        <v>569</v>
      </c>
      <c r="C6" s="749" t="s">
        <v>583</v>
      </c>
      <c r="D6" s="750" t="s">
        <v>584</v>
      </c>
      <c r="E6" s="751">
        <v>50113001</v>
      </c>
      <c r="F6" s="750" t="s">
        <v>654</v>
      </c>
      <c r="G6" s="749" t="s">
        <v>655</v>
      </c>
      <c r="H6" s="749">
        <v>187814</v>
      </c>
      <c r="I6" s="749">
        <v>87814</v>
      </c>
      <c r="J6" s="749" t="s">
        <v>658</v>
      </c>
      <c r="K6" s="749" t="s">
        <v>659</v>
      </c>
      <c r="L6" s="752">
        <v>535.66000000000008</v>
      </c>
      <c r="M6" s="752">
        <v>1</v>
      </c>
      <c r="N6" s="753">
        <v>535.66000000000008</v>
      </c>
    </row>
    <row r="7" spans="1:14" ht="14.4" customHeight="1" x14ac:dyDescent="0.3">
      <c r="A7" s="747" t="s">
        <v>568</v>
      </c>
      <c r="B7" s="748" t="s">
        <v>569</v>
      </c>
      <c r="C7" s="749" t="s">
        <v>583</v>
      </c>
      <c r="D7" s="750" t="s">
        <v>584</v>
      </c>
      <c r="E7" s="751">
        <v>50113001</v>
      </c>
      <c r="F7" s="750" t="s">
        <v>654</v>
      </c>
      <c r="G7" s="749" t="s">
        <v>660</v>
      </c>
      <c r="H7" s="749">
        <v>190044</v>
      </c>
      <c r="I7" s="749">
        <v>90044</v>
      </c>
      <c r="J7" s="749" t="s">
        <v>661</v>
      </c>
      <c r="K7" s="749" t="s">
        <v>662</v>
      </c>
      <c r="L7" s="752">
        <v>24.258000000000003</v>
      </c>
      <c r="M7" s="752">
        <v>10</v>
      </c>
      <c r="N7" s="753">
        <v>242.58000000000004</v>
      </c>
    </row>
    <row r="8" spans="1:14" ht="14.4" customHeight="1" x14ac:dyDescent="0.3">
      <c r="A8" s="747" t="s">
        <v>568</v>
      </c>
      <c r="B8" s="748" t="s">
        <v>569</v>
      </c>
      <c r="C8" s="749" t="s">
        <v>583</v>
      </c>
      <c r="D8" s="750" t="s">
        <v>584</v>
      </c>
      <c r="E8" s="751">
        <v>50113001</v>
      </c>
      <c r="F8" s="750" t="s">
        <v>654</v>
      </c>
      <c r="G8" s="749" t="s">
        <v>655</v>
      </c>
      <c r="H8" s="749">
        <v>184090</v>
      </c>
      <c r="I8" s="749">
        <v>84090</v>
      </c>
      <c r="J8" s="749" t="s">
        <v>663</v>
      </c>
      <c r="K8" s="749" t="s">
        <v>664</v>
      </c>
      <c r="L8" s="752">
        <v>60.14</v>
      </c>
      <c r="M8" s="752">
        <v>4</v>
      </c>
      <c r="N8" s="753">
        <v>240.56</v>
      </c>
    </row>
    <row r="9" spans="1:14" ht="14.4" customHeight="1" x14ac:dyDescent="0.3">
      <c r="A9" s="747" t="s">
        <v>568</v>
      </c>
      <c r="B9" s="748" t="s">
        <v>569</v>
      </c>
      <c r="C9" s="749" t="s">
        <v>583</v>
      </c>
      <c r="D9" s="750" t="s">
        <v>584</v>
      </c>
      <c r="E9" s="751">
        <v>50113001</v>
      </c>
      <c r="F9" s="750" t="s">
        <v>654</v>
      </c>
      <c r="G9" s="749" t="s">
        <v>655</v>
      </c>
      <c r="H9" s="749">
        <v>501994</v>
      </c>
      <c r="I9" s="749">
        <v>0</v>
      </c>
      <c r="J9" s="749" t="s">
        <v>665</v>
      </c>
      <c r="K9" s="749" t="s">
        <v>666</v>
      </c>
      <c r="L9" s="752">
        <v>279.34511111111112</v>
      </c>
      <c r="M9" s="752">
        <v>1</v>
      </c>
      <c r="N9" s="753">
        <v>279.34511111111112</v>
      </c>
    </row>
    <row r="10" spans="1:14" ht="14.4" customHeight="1" x14ac:dyDescent="0.3">
      <c r="A10" s="747" t="s">
        <v>568</v>
      </c>
      <c r="B10" s="748" t="s">
        <v>569</v>
      </c>
      <c r="C10" s="749" t="s">
        <v>583</v>
      </c>
      <c r="D10" s="750" t="s">
        <v>584</v>
      </c>
      <c r="E10" s="751">
        <v>50113001</v>
      </c>
      <c r="F10" s="750" t="s">
        <v>654</v>
      </c>
      <c r="G10" s="749" t="s">
        <v>655</v>
      </c>
      <c r="H10" s="749">
        <v>840893</v>
      </c>
      <c r="I10" s="749">
        <v>0</v>
      </c>
      <c r="J10" s="749" t="s">
        <v>667</v>
      </c>
      <c r="K10" s="749" t="s">
        <v>668</v>
      </c>
      <c r="L10" s="752">
        <v>213.24778621976051</v>
      </c>
      <c r="M10" s="752">
        <v>6</v>
      </c>
      <c r="N10" s="753">
        <v>1279.486717318563</v>
      </c>
    </row>
    <row r="11" spans="1:14" ht="14.4" customHeight="1" x14ac:dyDescent="0.3">
      <c r="A11" s="747" t="s">
        <v>568</v>
      </c>
      <c r="B11" s="748" t="s">
        <v>569</v>
      </c>
      <c r="C11" s="749" t="s">
        <v>583</v>
      </c>
      <c r="D11" s="750" t="s">
        <v>584</v>
      </c>
      <c r="E11" s="751">
        <v>50113001</v>
      </c>
      <c r="F11" s="750" t="s">
        <v>654</v>
      </c>
      <c r="G11" s="749" t="s">
        <v>655</v>
      </c>
      <c r="H11" s="749">
        <v>67558</v>
      </c>
      <c r="I11" s="749">
        <v>67558</v>
      </c>
      <c r="J11" s="749" t="s">
        <v>669</v>
      </c>
      <c r="K11" s="749" t="s">
        <v>670</v>
      </c>
      <c r="L11" s="752">
        <v>27.49</v>
      </c>
      <c r="M11" s="752">
        <v>2</v>
      </c>
      <c r="N11" s="753">
        <v>54.98</v>
      </c>
    </row>
    <row r="12" spans="1:14" ht="14.4" customHeight="1" x14ac:dyDescent="0.3">
      <c r="A12" s="747" t="s">
        <v>568</v>
      </c>
      <c r="B12" s="748" t="s">
        <v>569</v>
      </c>
      <c r="C12" s="749" t="s">
        <v>583</v>
      </c>
      <c r="D12" s="750" t="s">
        <v>584</v>
      </c>
      <c r="E12" s="751">
        <v>50113001</v>
      </c>
      <c r="F12" s="750" t="s">
        <v>654</v>
      </c>
      <c r="G12" s="749" t="s">
        <v>655</v>
      </c>
      <c r="H12" s="749">
        <v>100498</v>
      </c>
      <c r="I12" s="749">
        <v>498</v>
      </c>
      <c r="J12" s="749" t="s">
        <v>671</v>
      </c>
      <c r="K12" s="749" t="s">
        <v>672</v>
      </c>
      <c r="L12" s="752">
        <v>108.75000000000003</v>
      </c>
      <c r="M12" s="752">
        <v>1</v>
      </c>
      <c r="N12" s="753">
        <v>108.75000000000003</v>
      </c>
    </row>
    <row r="13" spans="1:14" ht="14.4" customHeight="1" x14ac:dyDescent="0.3">
      <c r="A13" s="747" t="s">
        <v>568</v>
      </c>
      <c r="B13" s="748" t="s">
        <v>569</v>
      </c>
      <c r="C13" s="749" t="s">
        <v>583</v>
      </c>
      <c r="D13" s="750" t="s">
        <v>584</v>
      </c>
      <c r="E13" s="751">
        <v>50113001</v>
      </c>
      <c r="F13" s="750" t="s">
        <v>654</v>
      </c>
      <c r="G13" s="749" t="s">
        <v>655</v>
      </c>
      <c r="H13" s="749">
        <v>100502</v>
      </c>
      <c r="I13" s="749">
        <v>502</v>
      </c>
      <c r="J13" s="749" t="s">
        <v>673</v>
      </c>
      <c r="K13" s="749" t="s">
        <v>674</v>
      </c>
      <c r="L13" s="752">
        <v>238.66000000000008</v>
      </c>
      <c r="M13" s="752">
        <v>5</v>
      </c>
      <c r="N13" s="753">
        <v>1193.3000000000004</v>
      </c>
    </row>
    <row r="14" spans="1:14" ht="14.4" customHeight="1" x14ac:dyDescent="0.3">
      <c r="A14" s="747" t="s">
        <v>568</v>
      </c>
      <c r="B14" s="748" t="s">
        <v>569</v>
      </c>
      <c r="C14" s="749" t="s">
        <v>583</v>
      </c>
      <c r="D14" s="750" t="s">
        <v>584</v>
      </c>
      <c r="E14" s="751">
        <v>50113001</v>
      </c>
      <c r="F14" s="750" t="s">
        <v>654</v>
      </c>
      <c r="G14" s="749" t="s">
        <v>660</v>
      </c>
      <c r="H14" s="749">
        <v>127736</v>
      </c>
      <c r="I14" s="749">
        <v>127736</v>
      </c>
      <c r="J14" s="749" t="s">
        <v>675</v>
      </c>
      <c r="K14" s="749" t="s">
        <v>676</v>
      </c>
      <c r="L14" s="752">
        <v>49.37</v>
      </c>
      <c r="M14" s="752">
        <v>1</v>
      </c>
      <c r="N14" s="753">
        <v>49.37</v>
      </c>
    </row>
    <row r="15" spans="1:14" ht="14.4" customHeight="1" x14ac:dyDescent="0.3">
      <c r="A15" s="747" t="s">
        <v>568</v>
      </c>
      <c r="B15" s="748" t="s">
        <v>569</v>
      </c>
      <c r="C15" s="749" t="s">
        <v>583</v>
      </c>
      <c r="D15" s="750" t="s">
        <v>584</v>
      </c>
      <c r="E15" s="751">
        <v>50113001</v>
      </c>
      <c r="F15" s="750" t="s">
        <v>654</v>
      </c>
      <c r="G15" s="749" t="s">
        <v>660</v>
      </c>
      <c r="H15" s="749">
        <v>107981</v>
      </c>
      <c r="I15" s="749">
        <v>7981</v>
      </c>
      <c r="J15" s="749" t="s">
        <v>677</v>
      </c>
      <c r="K15" s="749" t="s">
        <v>678</v>
      </c>
      <c r="L15" s="752">
        <v>50.64</v>
      </c>
      <c r="M15" s="752">
        <v>2</v>
      </c>
      <c r="N15" s="753">
        <v>101.28</v>
      </c>
    </row>
    <row r="16" spans="1:14" ht="14.4" customHeight="1" x14ac:dyDescent="0.3">
      <c r="A16" s="747" t="s">
        <v>568</v>
      </c>
      <c r="B16" s="748" t="s">
        <v>569</v>
      </c>
      <c r="C16" s="749" t="s">
        <v>588</v>
      </c>
      <c r="D16" s="750" t="s">
        <v>589</v>
      </c>
      <c r="E16" s="751">
        <v>50113001</v>
      </c>
      <c r="F16" s="750" t="s">
        <v>654</v>
      </c>
      <c r="G16" s="749" t="s">
        <v>655</v>
      </c>
      <c r="H16" s="749">
        <v>846758</v>
      </c>
      <c r="I16" s="749">
        <v>103387</v>
      </c>
      <c r="J16" s="749" t="s">
        <v>679</v>
      </c>
      <c r="K16" s="749" t="s">
        <v>680</v>
      </c>
      <c r="L16" s="752">
        <v>71.72</v>
      </c>
      <c r="M16" s="752">
        <v>130</v>
      </c>
      <c r="N16" s="753">
        <v>9323.6</v>
      </c>
    </row>
    <row r="17" spans="1:14" ht="14.4" customHeight="1" x14ac:dyDescent="0.3">
      <c r="A17" s="747" t="s">
        <v>568</v>
      </c>
      <c r="B17" s="748" t="s">
        <v>569</v>
      </c>
      <c r="C17" s="749" t="s">
        <v>588</v>
      </c>
      <c r="D17" s="750" t="s">
        <v>589</v>
      </c>
      <c r="E17" s="751">
        <v>50113001</v>
      </c>
      <c r="F17" s="750" t="s">
        <v>654</v>
      </c>
      <c r="G17" s="749" t="s">
        <v>655</v>
      </c>
      <c r="H17" s="749">
        <v>192729</v>
      </c>
      <c r="I17" s="749">
        <v>92729</v>
      </c>
      <c r="J17" s="749" t="s">
        <v>681</v>
      </c>
      <c r="K17" s="749" t="s">
        <v>682</v>
      </c>
      <c r="L17" s="752">
        <v>48.32</v>
      </c>
      <c r="M17" s="752">
        <v>7</v>
      </c>
      <c r="N17" s="753">
        <v>338.24</v>
      </c>
    </row>
    <row r="18" spans="1:14" ht="14.4" customHeight="1" x14ac:dyDescent="0.3">
      <c r="A18" s="747" t="s">
        <v>568</v>
      </c>
      <c r="B18" s="748" t="s">
        <v>569</v>
      </c>
      <c r="C18" s="749" t="s">
        <v>588</v>
      </c>
      <c r="D18" s="750" t="s">
        <v>589</v>
      </c>
      <c r="E18" s="751">
        <v>50113001</v>
      </c>
      <c r="F18" s="750" t="s">
        <v>654</v>
      </c>
      <c r="G18" s="749" t="s">
        <v>655</v>
      </c>
      <c r="H18" s="749">
        <v>847132</v>
      </c>
      <c r="I18" s="749">
        <v>137238</v>
      </c>
      <c r="J18" s="749" t="s">
        <v>683</v>
      </c>
      <c r="K18" s="749" t="s">
        <v>684</v>
      </c>
      <c r="L18" s="752">
        <v>623.03000000000009</v>
      </c>
      <c r="M18" s="752">
        <v>1</v>
      </c>
      <c r="N18" s="753">
        <v>623.03000000000009</v>
      </c>
    </row>
    <row r="19" spans="1:14" ht="14.4" customHeight="1" x14ac:dyDescent="0.3">
      <c r="A19" s="747" t="s">
        <v>568</v>
      </c>
      <c r="B19" s="748" t="s">
        <v>569</v>
      </c>
      <c r="C19" s="749" t="s">
        <v>588</v>
      </c>
      <c r="D19" s="750" t="s">
        <v>589</v>
      </c>
      <c r="E19" s="751">
        <v>50113001</v>
      </c>
      <c r="F19" s="750" t="s">
        <v>654</v>
      </c>
      <c r="G19" s="749" t="s">
        <v>655</v>
      </c>
      <c r="H19" s="749">
        <v>100362</v>
      </c>
      <c r="I19" s="749">
        <v>362</v>
      </c>
      <c r="J19" s="749" t="s">
        <v>685</v>
      </c>
      <c r="K19" s="749" t="s">
        <v>686</v>
      </c>
      <c r="L19" s="752">
        <v>72.599999999999994</v>
      </c>
      <c r="M19" s="752">
        <v>10</v>
      </c>
      <c r="N19" s="753">
        <v>726</v>
      </c>
    </row>
    <row r="20" spans="1:14" ht="14.4" customHeight="1" x14ac:dyDescent="0.3">
      <c r="A20" s="747" t="s">
        <v>568</v>
      </c>
      <c r="B20" s="748" t="s">
        <v>569</v>
      </c>
      <c r="C20" s="749" t="s">
        <v>588</v>
      </c>
      <c r="D20" s="750" t="s">
        <v>589</v>
      </c>
      <c r="E20" s="751">
        <v>50113001</v>
      </c>
      <c r="F20" s="750" t="s">
        <v>654</v>
      </c>
      <c r="G20" s="749" t="s">
        <v>655</v>
      </c>
      <c r="H20" s="749">
        <v>129707</v>
      </c>
      <c r="I20" s="749">
        <v>29707</v>
      </c>
      <c r="J20" s="749" t="s">
        <v>687</v>
      </c>
      <c r="K20" s="749" t="s">
        <v>688</v>
      </c>
      <c r="L20" s="752">
        <v>2045.4720000000002</v>
      </c>
      <c r="M20" s="752">
        <v>5</v>
      </c>
      <c r="N20" s="753">
        <v>10227.36</v>
      </c>
    </row>
    <row r="21" spans="1:14" ht="14.4" customHeight="1" x14ac:dyDescent="0.3">
      <c r="A21" s="747" t="s">
        <v>568</v>
      </c>
      <c r="B21" s="748" t="s">
        <v>569</v>
      </c>
      <c r="C21" s="749" t="s">
        <v>588</v>
      </c>
      <c r="D21" s="750" t="s">
        <v>589</v>
      </c>
      <c r="E21" s="751">
        <v>50113001</v>
      </c>
      <c r="F21" s="750" t="s">
        <v>654</v>
      </c>
      <c r="G21" s="749" t="s">
        <v>655</v>
      </c>
      <c r="H21" s="749">
        <v>202701</v>
      </c>
      <c r="I21" s="749">
        <v>202701</v>
      </c>
      <c r="J21" s="749" t="s">
        <v>689</v>
      </c>
      <c r="K21" s="749" t="s">
        <v>690</v>
      </c>
      <c r="L21" s="752">
        <v>132.97000000000003</v>
      </c>
      <c r="M21" s="752">
        <v>4</v>
      </c>
      <c r="N21" s="753">
        <v>531.88000000000011</v>
      </c>
    </row>
    <row r="22" spans="1:14" ht="14.4" customHeight="1" x14ac:dyDescent="0.3">
      <c r="A22" s="747" t="s">
        <v>568</v>
      </c>
      <c r="B22" s="748" t="s">
        <v>569</v>
      </c>
      <c r="C22" s="749" t="s">
        <v>588</v>
      </c>
      <c r="D22" s="750" t="s">
        <v>589</v>
      </c>
      <c r="E22" s="751">
        <v>50113001</v>
      </c>
      <c r="F22" s="750" t="s">
        <v>654</v>
      </c>
      <c r="G22" s="749" t="s">
        <v>655</v>
      </c>
      <c r="H22" s="749">
        <v>845008</v>
      </c>
      <c r="I22" s="749">
        <v>107806</v>
      </c>
      <c r="J22" s="749" t="s">
        <v>689</v>
      </c>
      <c r="K22" s="749" t="s">
        <v>691</v>
      </c>
      <c r="L22" s="752">
        <v>63.110000000000014</v>
      </c>
      <c r="M22" s="752">
        <v>1</v>
      </c>
      <c r="N22" s="753">
        <v>63.110000000000014</v>
      </c>
    </row>
    <row r="23" spans="1:14" ht="14.4" customHeight="1" x14ac:dyDescent="0.3">
      <c r="A23" s="747" t="s">
        <v>568</v>
      </c>
      <c r="B23" s="748" t="s">
        <v>569</v>
      </c>
      <c r="C23" s="749" t="s">
        <v>588</v>
      </c>
      <c r="D23" s="750" t="s">
        <v>589</v>
      </c>
      <c r="E23" s="751">
        <v>50113001</v>
      </c>
      <c r="F23" s="750" t="s">
        <v>654</v>
      </c>
      <c r="G23" s="749" t="s">
        <v>655</v>
      </c>
      <c r="H23" s="749">
        <v>153200</v>
      </c>
      <c r="I23" s="749">
        <v>53200</v>
      </c>
      <c r="J23" s="749" t="s">
        <v>692</v>
      </c>
      <c r="K23" s="749" t="s">
        <v>693</v>
      </c>
      <c r="L23" s="752">
        <v>52.359999999999992</v>
      </c>
      <c r="M23" s="752">
        <v>15</v>
      </c>
      <c r="N23" s="753">
        <v>785.39999999999986</v>
      </c>
    </row>
    <row r="24" spans="1:14" ht="14.4" customHeight="1" x14ac:dyDescent="0.3">
      <c r="A24" s="747" t="s">
        <v>568</v>
      </c>
      <c r="B24" s="748" t="s">
        <v>569</v>
      </c>
      <c r="C24" s="749" t="s">
        <v>588</v>
      </c>
      <c r="D24" s="750" t="s">
        <v>589</v>
      </c>
      <c r="E24" s="751">
        <v>50113001</v>
      </c>
      <c r="F24" s="750" t="s">
        <v>654</v>
      </c>
      <c r="G24" s="749" t="s">
        <v>655</v>
      </c>
      <c r="H24" s="749">
        <v>121887</v>
      </c>
      <c r="I24" s="749">
        <v>21887</v>
      </c>
      <c r="J24" s="749" t="s">
        <v>694</v>
      </c>
      <c r="K24" s="749" t="s">
        <v>695</v>
      </c>
      <c r="L24" s="752">
        <v>45.250000000000021</v>
      </c>
      <c r="M24" s="752">
        <v>1</v>
      </c>
      <c r="N24" s="753">
        <v>45.250000000000021</v>
      </c>
    </row>
    <row r="25" spans="1:14" ht="14.4" customHeight="1" x14ac:dyDescent="0.3">
      <c r="A25" s="747" t="s">
        <v>568</v>
      </c>
      <c r="B25" s="748" t="s">
        <v>569</v>
      </c>
      <c r="C25" s="749" t="s">
        <v>588</v>
      </c>
      <c r="D25" s="750" t="s">
        <v>589</v>
      </c>
      <c r="E25" s="751">
        <v>50113001</v>
      </c>
      <c r="F25" s="750" t="s">
        <v>654</v>
      </c>
      <c r="G25" s="749" t="s">
        <v>655</v>
      </c>
      <c r="H25" s="749">
        <v>176954</v>
      </c>
      <c r="I25" s="749">
        <v>176954</v>
      </c>
      <c r="J25" s="749" t="s">
        <v>696</v>
      </c>
      <c r="K25" s="749" t="s">
        <v>697</v>
      </c>
      <c r="L25" s="752">
        <v>94.3</v>
      </c>
      <c r="M25" s="752">
        <v>1</v>
      </c>
      <c r="N25" s="753">
        <v>94.3</v>
      </c>
    </row>
    <row r="26" spans="1:14" ht="14.4" customHeight="1" x14ac:dyDescent="0.3">
      <c r="A26" s="747" t="s">
        <v>568</v>
      </c>
      <c r="B26" s="748" t="s">
        <v>569</v>
      </c>
      <c r="C26" s="749" t="s">
        <v>588</v>
      </c>
      <c r="D26" s="750" t="s">
        <v>589</v>
      </c>
      <c r="E26" s="751">
        <v>50113001</v>
      </c>
      <c r="F26" s="750" t="s">
        <v>654</v>
      </c>
      <c r="G26" s="749" t="s">
        <v>655</v>
      </c>
      <c r="H26" s="749">
        <v>194919</v>
      </c>
      <c r="I26" s="749">
        <v>94919</v>
      </c>
      <c r="J26" s="749" t="s">
        <v>698</v>
      </c>
      <c r="K26" s="749" t="s">
        <v>699</v>
      </c>
      <c r="L26" s="752">
        <v>51.689999999999991</v>
      </c>
      <c r="M26" s="752">
        <v>15</v>
      </c>
      <c r="N26" s="753">
        <v>775.34999999999991</v>
      </c>
    </row>
    <row r="27" spans="1:14" ht="14.4" customHeight="1" x14ac:dyDescent="0.3">
      <c r="A27" s="747" t="s">
        <v>568</v>
      </c>
      <c r="B27" s="748" t="s">
        <v>569</v>
      </c>
      <c r="C27" s="749" t="s">
        <v>588</v>
      </c>
      <c r="D27" s="750" t="s">
        <v>589</v>
      </c>
      <c r="E27" s="751">
        <v>50113001</v>
      </c>
      <c r="F27" s="750" t="s">
        <v>654</v>
      </c>
      <c r="G27" s="749" t="s">
        <v>655</v>
      </c>
      <c r="H27" s="749">
        <v>196610</v>
      </c>
      <c r="I27" s="749">
        <v>96610</v>
      </c>
      <c r="J27" s="749" t="s">
        <v>700</v>
      </c>
      <c r="K27" s="749" t="s">
        <v>701</v>
      </c>
      <c r="L27" s="752">
        <v>46.004999999999995</v>
      </c>
      <c r="M27" s="752">
        <v>6</v>
      </c>
      <c r="N27" s="753">
        <v>276.02999999999997</v>
      </c>
    </row>
    <row r="28" spans="1:14" ht="14.4" customHeight="1" x14ac:dyDescent="0.3">
      <c r="A28" s="747" t="s">
        <v>568</v>
      </c>
      <c r="B28" s="748" t="s">
        <v>569</v>
      </c>
      <c r="C28" s="749" t="s">
        <v>588</v>
      </c>
      <c r="D28" s="750" t="s">
        <v>589</v>
      </c>
      <c r="E28" s="751">
        <v>50113001</v>
      </c>
      <c r="F28" s="750" t="s">
        <v>654</v>
      </c>
      <c r="G28" s="749" t="s">
        <v>655</v>
      </c>
      <c r="H28" s="749">
        <v>847713</v>
      </c>
      <c r="I28" s="749">
        <v>125526</v>
      </c>
      <c r="J28" s="749" t="s">
        <v>702</v>
      </c>
      <c r="K28" s="749" t="s">
        <v>703</v>
      </c>
      <c r="L28" s="752">
        <v>111.63000000000002</v>
      </c>
      <c r="M28" s="752">
        <v>4</v>
      </c>
      <c r="N28" s="753">
        <v>446.5200000000001</v>
      </c>
    </row>
    <row r="29" spans="1:14" ht="14.4" customHeight="1" x14ac:dyDescent="0.3">
      <c r="A29" s="747" t="s">
        <v>568</v>
      </c>
      <c r="B29" s="748" t="s">
        <v>569</v>
      </c>
      <c r="C29" s="749" t="s">
        <v>588</v>
      </c>
      <c r="D29" s="750" t="s">
        <v>589</v>
      </c>
      <c r="E29" s="751">
        <v>50113001</v>
      </c>
      <c r="F29" s="750" t="s">
        <v>654</v>
      </c>
      <c r="G29" s="749" t="s">
        <v>655</v>
      </c>
      <c r="H29" s="749">
        <v>169789</v>
      </c>
      <c r="I29" s="749">
        <v>69789</v>
      </c>
      <c r="J29" s="749" t="s">
        <v>704</v>
      </c>
      <c r="K29" s="749" t="s">
        <v>705</v>
      </c>
      <c r="L29" s="752">
        <v>21.88</v>
      </c>
      <c r="M29" s="752">
        <v>132</v>
      </c>
      <c r="N29" s="753">
        <v>2888.16</v>
      </c>
    </row>
    <row r="30" spans="1:14" ht="14.4" customHeight="1" x14ac:dyDescent="0.3">
      <c r="A30" s="747" t="s">
        <v>568</v>
      </c>
      <c r="B30" s="748" t="s">
        <v>569</v>
      </c>
      <c r="C30" s="749" t="s">
        <v>588</v>
      </c>
      <c r="D30" s="750" t="s">
        <v>589</v>
      </c>
      <c r="E30" s="751">
        <v>50113001</v>
      </c>
      <c r="F30" s="750" t="s">
        <v>654</v>
      </c>
      <c r="G30" s="749" t="s">
        <v>655</v>
      </c>
      <c r="H30" s="749">
        <v>10561</v>
      </c>
      <c r="I30" s="749">
        <v>10561</v>
      </c>
      <c r="J30" s="749" t="s">
        <v>706</v>
      </c>
      <c r="K30" s="749" t="s">
        <v>707</v>
      </c>
      <c r="L30" s="752">
        <v>250.8</v>
      </c>
      <c r="M30" s="752">
        <v>2</v>
      </c>
      <c r="N30" s="753">
        <v>501.6</v>
      </c>
    </row>
    <row r="31" spans="1:14" ht="14.4" customHeight="1" x14ac:dyDescent="0.3">
      <c r="A31" s="747" t="s">
        <v>568</v>
      </c>
      <c r="B31" s="748" t="s">
        <v>569</v>
      </c>
      <c r="C31" s="749" t="s">
        <v>588</v>
      </c>
      <c r="D31" s="750" t="s">
        <v>589</v>
      </c>
      <c r="E31" s="751">
        <v>50113001</v>
      </c>
      <c r="F31" s="750" t="s">
        <v>654</v>
      </c>
      <c r="G31" s="749" t="s">
        <v>655</v>
      </c>
      <c r="H31" s="749">
        <v>187825</v>
      </c>
      <c r="I31" s="749">
        <v>87825</v>
      </c>
      <c r="J31" s="749" t="s">
        <v>708</v>
      </c>
      <c r="K31" s="749" t="s">
        <v>709</v>
      </c>
      <c r="L31" s="752">
        <v>80.366</v>
      </c>
      <c r="M31" s="752">
        <v>20</v>
      </c>
      <c r="N31" s="753">
        <v>1607.32</v>
      </c>
    </row>
    <row r="32" spans="1:14" ht="14.4" customHeight="1" x14ac:dyDescent="0.3">
      <c r="A32" s="747" t="s">
        <v>568</v>
      </c>
      <c r="B32" s="748" t="s">
        <v>569</v>
      </c>
      <c r="C32" s="749" t="s">
        <v>588</v>
      </c>
      <c r="D32" s="750" t="s">
        <v>589</v>
      </c>
      <c r="E32" s="751">
        <v>50113001</v>
      </c>
      <c r="F32" s="750" t="s">
        <v>654</v>
      </c>
      <c r="G32" s="749" t="s">
        <v>655</v>
      </c>
      <c r="H32" s="749">
        <v>169667</v>
      </c>
      <c r="I32" s="749">
        <v>69667</v>
      </c>
      <c r="J32" s="749" t="s">
        <v>710</v>
      </c>
      <c r="K32" s="749" t="s">
        <v>709</v>
      </c>
      <c r="L32" s="752">
        <v>103.56833820286205</v>
      </c>
      <c r="M32" s="752">
        <v>30</v>
      </c>
      <c r="N32" s="753">
        <v>3107.0501460858613</v>
      </c>
    </row>
    <row r="33" spans="1:14" ht="14.4" customHeight="1" x14ac:dyDescent="0.3">
      <c r="A33" s="747" t="s">
        <v>568</v>
      </c>
      <c r="B33" s="748" t="s">
        <v>569</v>
      </c>
      <c r="C33" s="749" t="s">
        <v>588</v>
      </c>
      <c r="D33" s="750" t="s">
        <v>589</v>
      </c>
      <c r="E33" s="751">
        <v>50113001</v>
      </c>
      <c r="F33" s="750" t="s">
        <v>654</v>
      </c>
      <c r="G33" s="749" t="s">
        <v>655</v>
      </c>
      <c r="H33" s="749">
        <v>173394</v>
      </c>
      <c r="I33" s="749">
        <v>173394</v>
      </c>
      <c r="J33" s="749" t="s">
        <v>711</v>
      </c>
      <c r="K33" s="749" t="s">
        <v>712</v>
      </c>
      <c r="L33" s="752">
        <v>423.72</v>
      </c>
      <c r="M33" s="752">
        <v>2</v>
      </c>
      <c r="N33" s="753">
        <v>847.44</v>
      </c>
    </row>
    <row r="34" spans="1:14" ht="14.4" customHeight="1" x14ac:dyDescent="0.3">
      <c r="A34" s="747" t="s">
        <v>568</v>
      </c>
      <c r="B34" s="748" t="s">
        <v>569</v>
      </c>
      <c r="C34" s="749" t="s">
        <v>588</v>
      </c>
      <c r="D34" s="750" t="s">
        <v>589</v>
      </c>
      <c r="E34" s="751">
        <v>50113001</v>
      </c>
      <c r="F34" s="750" t="s">
        <v>654</v>
      </c>
      <c r="G34" s="749" t="s">
        <v>655</v>
      </c>
      <c r="H34" s="749">
        <v>187822</v>
      </c>
      <c r="I34" s="749">
        <v>87822</v>
      </c>
      <c r="J34" s="749" t="s">
        <v>713</v>
      </c>
      <c r="K34" s="749" t="s">
        <v>714</v>
      </c>
      <c r="L34" s="752">
        <v>1301.03</v>
      </c>
      <c r="M34" s="752">
        <v>4</v>
      </c>
      <c r="N34" s="753">
        <v>5204.12</v>
      </c>
    </row>
    <row r="35" spans="1:14" ht="14.4" customHeight="1" x14ac:dyDescent="0.3">
      <c r="A35" s="747" t="s">
        <v>568</v>
      </c>
      <c r="B35" s="748" t="s">
        <v>569</v>
      </c>
      <c r="C35" s="749" t="s">
        <v>588</v>
      </c>
      <c r="D35" s="750" t="s">
        <v>589</v>
      </c>
      <c r="E35" s="751">
        <v>50113001</v>
      </c>
      <c r="F35" s="750" t="s">
        <v>654</v>
      </c>
      <c r="G35" s="749" t="s">
        <v>655</v>
      </c>
      <c r="H35" s="749">
        <v>230405</v>
      </c>
      <c r="I35" s="749">
        <v>230405</v>
      </c>
      <c r="J35" s="749" t="s">
        <v>715</v>
      </c>
      <c r="K35" s="749" t="s">
        <v>716</v>
      </c>
      <c r="L35" s="752">
        <v>74.11</v>
      </c>
      <c r="M35" s="752">
        <v>1</v>
      </c>
      <c r="N35" s="753">
        <v>74.11</v>
      </c>
    </row>
    <row r="36" spans="1:14" ht="14.4" customHeight="1" x14ac:dyDescent="0.3">
      <c r="A36" s="747" t="s">
        <v>568</v>
      </c>
      <c r="B36" s="748" t="s">
        <v>569</v>
      </c>
      <c r="C36" s="749" t="s">
        <v>588</v>
      </c>
      <c r="D36" s="750" t="s">
        <v>589</v>
      </c>
      <c r="E36" s="751">
        <v>50113001</v>
      </c>
      <c r="F36" s="750" t="s">
        <v>654</v>
      </c>
      <c r="G36" s="749" t="s">
        <v>655</v>
      </c>
      <c r="H36" s="749">
        <v>126409</v>
      </c>
      <c r="I36" s="749">
        <v>26409</v>
      </c>
      <c r="J36" s="749" t="s">
        <v>717</v>
      </c>
      <c r="K36" s="749" t="s">
        <v>718</v>
      </c>
      <c r="L36" s="752">
        <v>606.69000000000017</v>
      </c>
      <c r="M36" s="752">
        <v>1</v>
      </c>
      <c r="N36" s="753">
        <v>606.69000000000017</v>
      </c>
    </row>
    <row r="37" spans="1:14" ht="14.4" customHeight="1" x14ac:dyDescent="0.3">
      <c r="A37" s="747" t="s">
        <v>568</v>
      </c>
      <c r="B37" s="748" t="s">
        <v>569</v>
      </c>
      <c r="C37" s="749" t="s">
        <v>588</v>
      </c>
      <c r="D37" s="750" t="s">
        <v>589</v>
      </c>
      <c r="E37" s="751">
        <v>50113001</v>
      </c>
      <c r="F37" s="750" t="s">
        <v>654</v>
      </c>
      <c r="G37" s="749" t="s">
        <v>655</v>
      </c>
      <c r="H37" s="749">
        <v>185060</v>
      </c>
      <c r="I37" s="749">
        <v>85060</v>
      </c>
      <c r="J37" s="749" t="s">
        <v>719</v>
      </c>
      <c r="K37" s="749" t="s">
        <v>720</v>
      </c>
      <c r="L37" s="752">
        <v>66.189999999999984</v>
      </c>
      <c r="M37" s="752">
        <v>2</v>
      </c>
      <c r="N37" s="753">
        <v>132.37999999999997</v>
      </c>
    </row>
    <row r="38" spans="1:14" ht="14.4" customHeight="1" x14ac:dyDescent="0.3">
      <c r="A38" s="747" t="s">
        <v>568</v>
      </c>
      <c r="B38" s="748" t="s">
        <v>569</v>
      </c>
      <c r="C38" s="749" t="s">
        <v>588</v>
      </c>
      <c r="D38" s="750" t="s">
        <v>589</v>
      </c>
      <c r="E38" s="751">
        <v>50113001</v>
      </c>
      <c r="F38" s="750" t="s">
        <v>654</v>
      </c>
      <c r="G38" s="749" t="s">
        <v>655</v>
      </c>
      <c r="H38" s="749">
        <v>192351</v>
      </c>
      <c r="I38" s="749">
        <v>92351</v>
      </c>
      <c r="J38" s="749" t="s">
        <v>721</v>
      </c>
      <c r="K38" s="749" t="s">
        <v>722</v>
      </c>
      <c r="L38" s="752">
        <v>86.22</v>
      </c>
      <c r="M38" s="752">
        <v>25</v>
      </c>
      <c r="N38" s="753">
        <v>2155.5</v>
      </c>
    </row>
    <row r="39" spans="1:14" ht="14.4" customHeight="1" x14ac:dyDescent="0.3">
      <c r="A39" s="747" t="s">
        <v>568</v>
      </c>
      <c r="B39" s="748" t="s">
        <v>569</v>
      </c>
      <c r="C39" s="749" t="s">
        <v>588</v>
      </c>
      <c r="D39" s="750" t="s">
        <v>589</v>
      </c>
      <c r="E39" s="751">
        <v>50113001</v>
      </c>
      <c r="F39" s="750" t="s">
        <v>654</v>
      </c>
      <c r="G39" s="749" t="s">
        <v>655</v>
      </c>
      <c r="H39" s="749">
        <v>112895</v>
      </c>
      <c r="I39" s="749">
        <v>12895</v>
      </c>
      <c r="J39" s="749" t="s">
        <v>723</v>
      </c>
      <c r="K39" s="749" t="s">
        <v>724</v>
      </c>
      <c r="L39" s="752">
        <v>106.57999999999998</v>
      </c>
      <c r="M39" s="752">
        <v>1</v>
      </c>
      <c r="N39" s="753">
        <v>106.57999999999998</v>
      </c>
    </row>
    <row r="40" spans="1:14" ht="14.4" customHeight="1" x14ac:dyDescent="0.3">
      <c r="A40" s="747" t="s">
        <v>568</v>
      </c>
      <c r="B40" s="748" t="s">
        <v>569</v>
      </c>
      <c r="C40" s="749" t="s">
        <v>588</v>
      </c>
      <c r="D40" s="750" t="s">
        <v>589</v>
      </c>
      <c r="E40" s="751">
        <v>50113001</v>
      </c>
      <c r="F40" s="750" t="s">
        <v>654</v>
      </c>
      <c r="G40" s="749" t="s">
        <v>655</v>
      </c>
      <c r="H40" s="749">
        <v>176496</v>
      </c>
      <c r="I40" s="749">
        <v>76496</v>
      </c>
      <c r="J40" s="749" t="s">
        <v>725</v>
      </c>
      <c r="K40" s="749" t="s">
        <v>726</v>
      </c>
      <c r="L40" s="752">
        <v>125.43000000000002</v>
      </c>
      <c r="M40" s="752">
        <v>40</v>
      </c>
      <c r="N40" s="753">
        <v>5017.2000000000007</v>
      </c>
    </row>
    <row r="41" spans="1:14" ht="14.4" customHeight="1" x14ac:dyDescent="0.3">
      <c r="A41" s="747" t="s">
        <v>568</v>
      </c>
      <c r="B41" s="748" t="s">
        <v>569</v>
      </c>
      <c r="C41" s="749" t="s">
        <v>588</v>
      </c>
      <c r="D41" s="750" t="s">
        <v>589</v>
      </c>
      <c r="E41" s="751">
        <v>50113001</v>
      </c>
      <c r="F41" s="750" t="s">
        <v>654</v>
      </c>
      <c r="G41" s="749" t="s">
        <v>655</v>
      </c>
      <c r="H41" s="749">
        <v>162320</v>
      </c>
      <c r="I41" s="749">
        <v>62320</v>
      </c>
      <c r="J41" s="749" t="s">
        <v>727</v>
      </c>
      <c r="K41" s="749" t="s">
        <v>728</v>
      </c>
      <c r="L41" s="752">
        <v>75.959999999999994</v>
      </c>
      <c r="M41" s="752">
        <v>5</v>
      </c>
      <c r="N41" s="753">
        <v>379.79999999999995</v>
      </c>
    </row>
    <row r="42" spans="1:14" ht="14.4" customHeight="1" x14ac:dyDescent="0.3">
      <c r="A42" s="747" t="s">
        <v>568</v>
      </c>
      <c r="B42" s="748" t="s">
        <v>569</v>
      </c>
      <c r="C42" s="749" t="s">
        <v>588</v>
      </c>
      <c r="D42" s="750" t="s">
        <v>589</v>
      </c>
      <c r="E42" s="751">
        <v>50113001</v>
      </c>
      <c r="F42" s="750" t="s">
        <v>654</v>
      </c>
      <c r="G42" s="749" t="s">
        <v>655</v>
      </c>
      <c r="H42" s="749">
        <v>162315</v>
      </c>
      <c r="I42" s="749">
        <v>62315</v>
      </c>
      <c r="J42" s="749" t="s">
        <v>729</v>
      </c>
      <c r="K42" s="749" t="s">
        <v>730</v>
      </c>
      <c r="L42" s="752">
        <v>76.569999999999979</v>
      </c>
      <c r="M42" s="752">
        <v>1</v>
      </c>
      <c r="N42" s="753">
        <v>76.569999999999979</v>
      </c>
    </row>
    <row r="43" spans="1:14" ht="14.4" customHeight="1" x14ac:dyDescent="0.3">
      <c r="A43" s="747" t="s">
        <v>568</v>
      </c>
      <c r="B43" s="748" t="s">
        <v>569</v>
      </c>
      <c r="C43" s="749" t="s">
        <v>588</v>
      </c>
      <c r="D43" s="750" t="s">
        <v>589</v>
      </c>
      <c r="E43" s="751">
        <v>50113001</v>
      </c>
      <c r="F43" s="750" t="s">
        <v>654</v>
      </c>
      <c r="G43" s="749" t="s">
        <v>660</v>
      </c>
      <c r="H43" s="749">
        <v>183974</v>
      </c>
      <c r="I43" s="749">
        <v>83974</v>
      </c>
      <c r="J43" s="749" t="s">
        <v>731</v>
      </c>
      <c r="K43" s="749" t="s">
        <v>732</v>
      </c>
      <c r="L43" s="752">
        <v>88.45</v>
      </c>
      <c r="M43" s="752">
        <v>55</v>
      </c>
      <c r="N43" s="753">
        <v>4864.75</v>
      </c>
    </row>
    <row r="44" spans="1:14" ht="14.4" customHeight="1" x14ac:dyDescent="0.3">
      <c r="A44" s="747" t="s">
        <v>568</v>
      </c>
      <c r="B44" s="748" t="s">
        <v>569</v>
      </c>
      <c r="C44" s="749" t="s">
        <v>588</v>
      </c>
      <c r="D44" s="750" t="s">
        <v>589</v>
      </c>
      <c r="E44" s="751">
        <v>50113001</v>
      </c>
      <c r="F44" s="750" t="s">
        <v>654</v>
      </c>
      <c r="G44" s="749" t="s">
        <v>655</v>
      </c>
      <c r="H44" s="749">
        <v>990830</v>
      </c>
      <c r="I44" s="749">
        <v>0</v>
      </c>
      <c r="J44" s="749" t="s">
        <v>733</v>
      </c>
      <c r="K44" s="749" t="s">
        <v>570</v>
      </c>
      <c r="L44" s="752">
        <v>897.0999999999998</v>
      </c>
      <c r="M44" s="752">
        <v>2</v>
      </c>
      <c r="N44" s="753">
        <v>1794.1999999999996</v>
      </c>
    </row>
    <row r="45" spans="1:14" ht="14.4" customHeight="1" x14ac:dyDescent="0.3">
      <c r="A45" s="747" t="s">
        <v>568</v>
      </c>
      <c r="B45" s="748" t="s">
        <v>569</v>
      </c>
      <c r="C45" s="749" t="s">
        <v>588</v>
      </c>
      <c r="D45" s="750" t="s">
        <v>589</v>
      </c>
      <c r="E45" s="751">
        <v>50113001</v>
      </c>
      <c r="F45" s="750" t="s">
        <v>654</v>
      </c>
      <c r="G45" s="749" t="s">
        <v>655</v>
      </c>
      <c r="H45" s="749">
        <v>993603</v>
      </c>
      <c r="I45" s="749">
        <v>0</v>
      </c>
      <c r="J45" s="749" t="s">
        <v>734</v>
      </c>
      <c r="K45" s="749" t="s">
        <v>570</v>
      </c>
      <c r="L45" s="752">
        <v>178.41</v>
      </c>
      <c r="M45" s="752">
        <v>19</v>
      </c>
      <c r="N45" s="753">
        <v>3389.79</v>
      </c>
    </row>
    <row r="46" spans="1:14" ht="14.4" customHeight="1" x14ac:dyDescent="0.3">
      <c r="A46" s="747" t="s">
        <v>568</v>
      </c>
      <c r="B46" s="748" t="s">
        <v>569</v>
      </c>
      <c r="C46" s="749" t="s">
        <v>588</v>
      </c>
      <c r="D46" s="750" t="s">
        <v>589</v>
      </c>
      <c r="E46" s="751">
        <v>50113001</v>
      </c>
      <c r="F46" s="750" t="s">
        <v>654</v>
      </c>
      <c r="G46" s="749" t="s">
        <v>655</v>
      </c>
      <c r="H46" s="749">
        <v>203954</v>
      </c>
      <c r="I46" s="749">
        <v>203954</v>
      </c>
      <c r="J46" s="749" t="s">
        <v>735</v>
      </c>
      <c r="K46" s="749" t="s">
        <v>736</v>
      </c>
      <c r="L46" s="752">
        <v>92.399999999999991</v>
      </c>
      <c r="M46" s="752">
        <v>1</v>
      </c>
      <c r="N46" s="753">
        <v>92.399999999999991</v>
      </c>
    </row>
    <row r="47" spans="1:14" ht="14.4" customHeight="1" x14ac:dyDescent="0.3">
      <c r="A47" s="747" t="s">
        <v>568</v>
      </c>
      <c r="B47" s="748" t="s">
        <v>569</v>
      </c>
      <c r="C47" s="749" t="s">
        <v>588</v>
      </c>
      <c r="D47" s="750" t="s">
        <v>589</v>
      </c>
      <c r="E47" s="751">
        <v>50113001</v>
      </c>
      <c r="F47" s="750" t="s">
        <v>654</v>
      </c>
      <c r="G47" s="749" t="s">
        <v>655</v>
      </c>
      <c r="H47" s="749">
        <v>850607</v>
      </c>
      <c r="I47" s="749">
        <v>0</v>
      </c>
      <c r="J47" s="749" t="s">
        <v>737</v>
      </c>
      <c r="K47" s="749" t="s">
        <v>570</v>
      </c>
      <c r="L47" s="752">
        <v>75.95999999999998</v>
      </c>
      <c r="M47" s="752">
        <v>3</v>
      </c>
      <c r="N47" s="753">
        <v>227.87999999999994</v>
      </c>
    </row>
    <row r="48" spans="1:14" ht="14.4" customHeight="1" x14ac:dyDescent="0.3">
      <c r="A48" s="747" t="s">
        <v>568</v>
      </c>
      <c r="B48" s="748" t="s">
        <v>569</v>
      </c>
      <c r="C48" s="749" t="s">
        <v>588</v>
      </c>
      <c r="D48" s="750" t="s">
        <v>589</v>
      </c>
      <c r="E48" s="751">
        <v>50113001</v>
      </c>
      <c r="F48" s="750" t="s">
        <v>654</v>
      </c>
      <c r="G48" s="749" t="s">
        <v>655</v>
      </c>
      <c r="H48" s="749">
        <v>159392</v>
      </c>
      <c r="I48" s="749">
        <v>59392</v>
      </c>
      <c r="J48" s="749" t="s">
        <v>738</v>
      </c>
      <c r="K48" s="749" t="s">
        <v>739</v>
      </c>
      <c r="L48" s="752">
        <v>74.955967741935481</v>
      </c>
      <c r="M48" s="752">
        <v>62</v>
      </c>
      <c r="N48" s="753">
        <v>4647.2699999999995</v>
      </c>
    </row>
    <row r="49" spans="1:14" ht="14.4" customHeight="1" x14ac:dyDescent="0.3">
      <c r="A49" s="747" t="s">
        <v>568</v>
      </c>
      <c r="B49" s="748" t="s">
        <v>569</v>
      </c>
      <c r="C49" s="749" t="s">
        <v>588</v>
      </c>
      <c r="D49" s="750" t="s">
        <v>589</v>
      </c>
      <c r="E49" s="751">
        <v>50113001</v>
      </c>
      <c r="F49" s="750" t="s">
        <v>654</v>
      </c>
      <c r="G49" s="749" t="s">
        <v>655</v>
      </c>
      <c r="H49" s="749">
        <v>100409</v>
      </c>
      <c r="I49" s="749">
        <v>409</v>
      </c>
      <c r="J49" s="749" t="s">
        <v>740</v>
      </c>
      <c r="K49" s="749" t="s">
        <v>672</v>
      </c>
      <c r="L49" s="752">
        <v>79.75</v>
      </c>
      <c r="M49" s="752">
        <v>140</v>
      </c>
      <c r="N49" s="753">
        <v>11165</v>
      </c>
    </row>
    <row r="50" spans="1:14" ht="14.4" customHeight="1" x14ac:dyDescent="0.3">
      <c r="A50" s="747" t="s">
        <v>568</v>
      </c>
      <c r="B50" s="748" t="s">
        <v>569</v>
      </c>
      <c r="C50" s="749" t="s">
        <v>588</v>
      </c>
      <c r="D50" s="750" t="s">
        <v>589</v>
      </c>
      <c r="E50" s="751">
        <v>50113001</v>
      </c>
      <c r="F50" s="750" t="s">
        <v>654</v>
      </c>
      <c r="G50" s="749" t="s">
        <v>655</v>
      </c>
      <c r="H50" s="749">
        <v>137275</v>
      </c>
      <c r="I50" s="749">
        <v>137275</v>
      </c>
      <c r="J50" s="749" t="s">
        <v>741</v>
      </c>
      <c r="K50" s="749" t="s">
        <v>742</v>
      </c>
      <c r="L50" s="752">
        <v>1055.8900000000001</v>
      </c>
      <c r="M50" s="752">
        <v>2</v>
      </c>
      <c r="N50" s="753">
        <v>2111.7800000000002</v>
      </c>
    </row>
    <row r="51" spans="1:14" ht="14.4" customHeight="1" x14ac:dyDescent="0.3">
      <c r="A51" s="747" t="s">
        <v>568</v>
      </c>
      <c r="B51" s="748" t="s">
        <v>569</v>
      </c>
      <c r="C51" s="749" t="s">
        <v>588</v>
      </c>
      <c r="D51" s="750" t="s">
        <v>589</v>
      </c>
      <c r="E51" s="751">
        <v>50113001</v>
      </c>
      <c r="F51" s="750" t="s">
        <v>654</v>
      </c>
      <c r="G51" s="749" t="s">
        <v>655</v>
      </c>
      <c r="H51" s="749">
        <v>187814</v>
      </c>
      <c r="I51" s="749">
        <v>87814</v>
      </c>
      <c r="J51" s="749" t="s">
        <v>658</v>
      </c>
      <c r="K51" s="749" t="s">
        <v>659</v>
      </c>
      <c r="L51" s="752">
        <v>535.66</v>
      </c>
      <c r="M51" s="752">
        <v>2</v>
      </c>
      <c r="N51" s="753">
        <v>1071.32</v>
      </c>
    </row>
    <row r="52" spans="1:14" ht="14.4" customHeight="1" x14ac:dyDescent="0.3">
      <c r="A52" s="747" t="s">
        <v>568</v>
      </c>
      <c r="B52" s="748" t="s">
        <v>569</v>
      </c>
      <c r="C52" s="749" t="s">
        <v>588</v>
      </c>
      <c r="D52" s="750" t="s">
        <v>589</v>
      </c>
      <c r="E52" s="751">
        <v>50113001</v>
      </c>
      <c r="F52" s="750" t="s">
        <v>654</v>
      </c>
      <c r="G52" s="749" t="s">
        <v>660</v>
      </c>
      <c r="H52" s="749">
        <v>849990</v>
      </c>
      <c r="I52" s="749">
        <v>102596</v>
      </c>
      <c r="J52" s="749" t="s">
        <v>743</v>
      </c>
      <c r="K52" s="749" t="s">
        <v>744</v>
      </c>
      <c r="L52" s="752">
        <v>24.270000000000007</v>
      </c>
      <c r="M52" s="752">
        <v>1</v>
      </c>
      <c r="N52" s="753">
        <v>24.270000000000007</v>
      </c>
    </row>
    <row r="53" spans="1:14" ht="14.4" customHeight="1" x14ac:dyDescent="0.3">
      <c r="A53" s="747" t="s">
        <v>568</v>
      </c>
      <c r="B53" s="748" t="s">
        <v>569</v>
      </c>
      <c r="C53" s="749" t="s">
        <v>588</v>
      </c>
      <c r="D53" s="750" t="s">
        <v>589</v>
      </c>
      <c r="E53" s="751">
        <v>50113001</v>
      </c>
      <c r="F53" s="750" t="s">
        <v>654</v>
      </c>
      <c r="G53" s="749" t="s">
        <v>655</v>
      </c>
      <c r="H53" s="749">
        <v>843217</v>
      </c>
      <c r="I53" s="749">
        <v>0</v>
      </c>
      <c r="J53" s="749" t="s">
        <v>745</v>
      </c>
      <c r="K53" s="749" t="s">
        <v>746</v>
      </c>
      <c r="L53" s="752">
        <v>199.949375</v>
      </c>
      <c r="M53" s="752">
        <v>96</v>
      </c>
      <c r="N53" s="753">
        <v>19195.14</v>
      </c>
    </row>
    <row r="54" spans="1:14" ht="14.4" customHeight="1" x14ac:dyDescent="0.3">
      <c r="A54" s="747" t="s">
        <v>568</v>
      </c>
      <c r="B54" s="748" t="s">
        <v>569</v>
      </c>
      <c r="C54" s="749" t="s">
        <v>588</v>
      </c>
      <c r="D54" s="750" t="s">
        <v>589</v>
      </c>
      <c r="E54" s="751">
        <v>50113001</v>
      </c>
      <c r="F54" s="750" t="s">
        <v>654</v>
      </c>
      <c r="G54" s="749" t="s">
        <v>655</v>
      </c>
      <c r="H54" s="749">
        <v>230053</v>
      </c>
      <c r="I54" s="749">
        <v>230053</v>
      </c>
      <c r="J54" s="749" t="s">
        <v>747</v>
      </c>
      <c r="K54" s="749" t="s">
        <v>748</v>
      </c>
      <c r="L54" s="752">
        <v>129.22999999999996</v>
      </c>
      <c r="M54" s="752">
        <v>10</v>
      </c>
      <c r="N54" s="753">
        <v>1292.2999999999997</v>
      </c>
    </row>
    <row r="55" spans="1:14" ht="14.4" customHeight="1" x14ac:dyDescent="0.3">
      <c r="A55" s="747" t="s">
        <v>568</v>
      </c>
      <c r="B55" s="748" t="s">
        <v>569</v>
      </c>
      <c r="C55" s="749" t="s">
        <v>588</v>
      </c>
      <c r="D55" s="750" t="s">
        <v>589</v>
      </c>
      <c r="E55" s="751">
        <v>50113001</v>
      </c>
      <c r="F55" s="750" t="s">
        <v>654</v>
      </c>
      <c r="G55" s="749" t="s">
        <v>655</v>
      </c>
      <c r="H55" s="749">
        <v>230496</v>
      </c>
      <c r="I55" s="749">
        <v>230496</v>
      </c>
      <c r="J55" s="749" t="s">
        <v>749</v>
      </c>
      <c r="K55" s="749" t="s">
        <v>570</v>
      </c>
      <c r="L55" s="752">
        <v>106.39988348634269</v>
      </c>
      <c r="M55" s="752">
        <v>2</v>
      </c>
      <c r="N55" s="753">
        <v>212.79976697268538</v>
      </c>
    </row>
    <row r="56" spans="1:14" ht="14.4" customHeight="1" x14ac:dyDescent="0.3">
      <c r="A56" s="747" t="s">
        <v>568</v>
      </c>
      <c r="B56" s="748" t="s">
        <v>569</v>
      </c>
      <c r="C56" s="749" t="s">
        <v>588</v>
      </c>
      <c r="D56" s="750" t="s">
        <v>589</v>
      </c>
      <c r="E56" s="751">
        <v>50113001</v>
      </c>
      <c r="F56" s="750" t="s">
        <v>654</v>
      </c>
      <c r="G56" s="749" t="s">
        <v>655</v>
      </c>
      <c r="H56" s="749">
        <v>150660</v>
      </c>
      <c r="I56" s="749">
        <v>150660</v>
      </c>
      <c r="J56" s="749" t="s">
        <v>750</v>
      </c>
      <c r="K56" s="749" t="s">
        <v>751</v>
      </c>
      <c r="L56" s="752">
        <v>804.9</v>
      </c>
      <c r="M56" s="752">
        <v>5</v>
      </c>
      <c r="N56" s="753">
        <v>4024.5</v>
      </c>
    </row>
    <row r="57" spans="1:14" ht="14.4" customHeight="1" x14ac:dyDescent="0.3">
      <c r="A57" s="747" t="s">
        <v>568</v>
      </c>
      <c r="B57" s="748" t="s">
        <v>569</v>
      </c>
      <c r="C57" s="749" t="s">
        <v>588</v>
      </c>
      <c r="D57" s="750" t="s">
        <v>589</v>
      </c>
      <c r="E57" s="751">
        <v>50113001</v>
      </c>
      <c r="F57" s="750" t="s">
        <v>654</v>
      </c>
      <c r="G57" s="749" t="s">
        <v>655</v>
      </c>
      <c r="H57" s="749">
        <v>145981</v>
      </c>
      <c r="I57" s="749">
        <v>45981</v>
      </c>
      <c r="J57" s="749" t="s">
        <v>752</v>
      </c>
      <c r="K57" s="749" t="s">
        <v>753</v>
      </c>
      <c r="L57" s="752">
        <v>1704.56</v>
      </c>
      <c r="M57" s="752">
        <v>5</v>
      </c>
      <c r="N57" s="753">
        <v>8522.7999999999993</v>
      </c>
    </row>
    <row r="58" spans="1:14" ht="14.4" customHeight="1" x14ac:dyDescent="0.3">
      <c r="A58" s="747" t="s">
        <v>568</v>
      </c>
      <c r="B58" s="748" t="s">
        <v>569</v>
      </c>
      <c r="C58" s="749" t="s">
        <v>588</v>
      </c>
      <c r="D58" s="750" t="s">
        <v>589</v>
      </c>
      <c r="E58" s="751">
        <v>50113001</v>
      </c>
      <c r="F58" s="750" t="s">
        <v>654</v>
      </c>
      <c r="G58" s="749" t="s">
        <v>655</v>
      </c>
      <c r="H58" s="749">
        <v>846446</v>
      </c>
      <c r="I58" s="749">
        <v>124343</v>
      </c>
      <c r="J58" s="749" t="s">
        <v>754</v>
      </c>
      <c r="K58" s="749" t="s">
        <v>755</v>
      </c>
      <c r="L58" s="752">
        <v>43.76</v>
      </c>
      <c r="M58" s="752">
        <v>1</v>
      </c>
      <c r="N58" s="753">
        <v>43.76</v>
      </c>
    </row>
    <row r="59" spans="1:14" ht="14.4" customHeight="1" x14ac:dyDescent="0.3">
      <c r="A59" s="747" t="s">
        <v>568</v>
      </c>
      <c r="B59" s="748" t="s">
        <v>569</v>
      </c>
      <c r="C59" s="749" t="s">
        <v>588</v>
      </c>
      <c r="D59" s="750" t="s">
        <v>589</v>
      </c>
      <c r="E59" s="751">
        <v>50113001</v>
      </c>
      <c r="F59" s="750" t="s">
        <v>654</v>
      </c>
      <c r="G59" s="749" t="s">
        <v>655</v>
      </c>
      <c r="H59" s="749">
        <v>230409</v>
      </c>
      <c r="I59" s="749">
        <v>230409</v>
      </c>
      <c r="J59" s="749" t="s">
        <v>756</v>
      </c>
      <c r="K59" s="749" t="s">
        <v>757</v>
      </c>
      <c r="L59" s="752">
        <v>19.929999999999996</v>
      </c>
      <c r="M59" s="752">
        <v>3</v>
      </c>
      <c r="N59" s="753">
        <v>59.789999999999992</v>
      </c>
    </row>
    <row r="60" spans="1:14" ht="14.4" customHeight="1" x14ac:dyDescent="0.3">
      <c r="A60" s="747" t="s">
        <v>568</v>
      </c>
      <c r="B60" s="748" t="s">
        <v>569</v>
      </c>
      <c r="C60" s="749" t="s">
        <v>588</v>
      </c>
      <c r="D60" s="750" t="s">
        <v>589</v>
      </c>
      <c r="E60" s="751">
        <v>50113001</v>
      </c>
      <c r="F60" s="750" t="s">
        <v>654</v>
      </c>
      <c r="G60" s="749" t="s">
        <v>655</v>
      </c>
      <c r="H60" s="749">
        <v>230415</v>
      </c>
      <c r="I60" s="749">
        <v>230415</v>
      </c>
      <c r="J60" s="749" t="s">
        <v>758</v>
      </c>
      <c r="K60" s="749" t="s">
        <v>759</v>
      </c>
      <c r="L60" s="752">
        <v>98.259999999999991</v>
      </c>
      <c r="M60" s="752">
        <v>3</v>
      </c>
      <c r="N60" s="753">
        <v>294.77999999999997</v>
      </c>
    </row>
    <row r="61" spans="1:14" ht="14.4" customHeight="1" x14ac:dyDescent="0.3">
      <c r="A61" s="747" t="s">
        <v>568</v>
      </c>
      <c r="B61" s="748" t="s">
        <v>569</v>
      </c>
      <c r="C61" s="749" t="s">
        <v>588</v>
      </c>
      <c r="D61" s="750" t="s">
        <v>589</v>
      </c>
      <c r="E61" s="751">
        <v>50113001</v>
      </c>
      <c r="F61" s="750" t="s">
        <v>654</v>
      </c>
      <c r="G61" s="749" t="s">
        <v>655</v>
      </c>
      <c r="H61" s="749">
        <v>207940</v>
      </c>
      <c r="I61" s="749">
        <v>207940</v>
      </c>
      <c r="J61" s="749" t="s">
        <v>760</v>
      </c>
      <c r="K61" s="749" t="s">
        <v>761</v>
      </c>
      <c r="L61" s="752">
        <v>73.149999999999991</v>
      </c>
      <c r="M61" s="752">
        <v>2</v>
      </c>
      <c r="N61" s="753">
        <v>146.29999999999998</v>
      </c>
    </row>
    <row r="62" spans="1:14" ht="14.4" customHeight="1" x14ac:dyDescent="0.3">
      <c r="A62" s="747" t="s">
        <v>568</v>
      </c>
      <c r="B62" s="748" t="s">
        <v>569</v>
      </c>
      <c r="C62" s="749" t="s">
        <v>588</v>
      </c>
      <c r="D62" s="750" t="s">
        <v>589</v>
      </c>
      <c r="E62" s="751">
        <v>50113001</v>
      </c>
      <c r="F62" s="750" t="s">
        <v>654</v>
      </c>
      <c r="G62" s="749" t="s">
        <v>660</v>
      </c>
      <c r="H62" s="749">
        <v>214427</v>
      </c>
      <c r="I62" s="749">
        <v>214427</v>
      </c>
      <c r="J62" s="749" t="s">
        <v>762</v>
      </c>
      <c r="K62" s="749" t="s">
        <v>763</v>
      </c>
      <c r="L62" s="752">
        <v>16.581764705882353</v>
      </c>
      <c r="M62" s="752">
        <v>510</v>
      </c>
      <c r="N62" s="753">
        <v>8456.7000000000007</v>
      </c>
    </row>
    <row r="63" spans="1:14" ht="14.4" customHeight="1" x14ac:dyDescent="0.3">
      <c r="A63" s="747" t="s">
        <v>568</v>
      </c>
      <c r="B63" s="748" t="s">
        <v>569</v>
      </c>
      <c r="C63" s="749" t="s">
        <v>588</v>
      </c>
      <c r="D63" s="750" t="s">
        <v>589</v>
      </c>
      <c r="E63" s="751">
        <v>50113001</v>
      </c>
      <c r="F63" s="750" t="s">
        <v>654</v>
      </c>
      <c r="G63" s="749" t="s">
        <v>660</v>
      </c>
      <c r="H63" s="749">
        <v>848765</v>
      </c>
      <c r="I63" s="749">
        <v>107938</v>
      </c>
      <c r="J63" s="749" t="s">
        <v>764</v>
      </c>
      <c r="K63" s="749" t="s">
        <v>765</v>
      </c>
      <c r="L63" s="752">
        <v>128.44232</v>
      </c>
      <c r="M63" s="752">
        <v>125</v>
      </c>
      <c r="N63" s="753">
        <v>16055.29</v>
      </c>
    </row>
    <row r="64" spans="1:14" ht="14.4" customHeight="1" x14ac:dyDescent="0.3">
      <c r="A64" s="747" t="s">
        <v>568</v>
      </c>
      <c r="B64" s="748" t="s">
        <v>569</v>
      </c>
      <c r="C64" s="749" t="s">
        <v>588</v>
      </c>
      <c r="D64" s="750" t="s">
        <v>589</v>
      </c>
      <c r="E64" s="751">
        <v>50113001</v>
      </c>
      <c r="F64" s="750" t="s">
        <v>654</v>
      </c>
      <c r="G64" s="749" t="s">
        <v>655</v>
      </c>
      <c r="H64" s="749">
        <v>193104</v>
      </c>
      <c r="I64" s="749">
        <v>93104</v>
      </c>
      <c r="J64" s="749" t="s">
        <v>766</v>
      </c>
      <c r="K64" s="749" t="s">
        <v>767</v>
      </c>
      <c r="L64" s="752">
        <v>47.320000000000007</v>
      </c>
      <c r="M64" s="752">
        <v>1</v>
      </c>
      <c r="N64" s="753">
        <v>47.320000000000007</v>
      </c>
    </row>
    <row r="65" spans="1:14" ht="14.4" customHeight="1" x14ac:dyDescent="0.3">
      <c r="A65" s="747" t="s">
        <v>568</v>
      </c>
      <c r="B65" s="748" t="s">
        <v>569</v>
      </c>
      <c r="C65" s="749" t="s">
        <v>588</v>
      </c>
      <c r="D65" s="750" t="s">
        <v>589</v>
      </c>
      <c r="E65" s="751">
        <v>50113001</v>
      </c>
      <c r="F65" s="750" t="s">
        <v>654</v>
      </c>
      <c r="G65" s="749" t="s">
        <v>655</v>
      </c>
      <c r="H65" s="749">
        <v>193105</v>
      </c>
      <c r="I65" s="749">
        <v>93105</v>
      </c>
      <c r="J65" s="749" t="s">
        <v>768</v>
      </c>
      <c r="K65" s="749" t="s">
        <v>769</v>
      </c>
      <c r="L65" s="752">
        <v>208.57000000000005</v>
      </c>
      <c r="M65" s="752">
        <v>3</v>
      </c>
      <c r="N65" s="753">
        <v>625.71000000000015</v>
      </c>
    </row>
    <row r="66" spans="1:14" ht="14.4" customHeight="1" x14ac:dyDescent="0.3">
      <c r="A66" s="747" t="s">
        <v>568</v>
      </c>
      <c r="B66" s="748" t="s">
        <v>569</v>
      </c>
      <c r="C66" s="749" t="s">
        <v>588</v>
      </c>
      <c r="D66" s="750" t="s">
        <v>589</v>
      </c>
      <c r="E66" s="751">
        <v>50113001</v>
      </c>
      <c r="F66" s="750" t="s">
        <v>654</v>
      </c>
      <c r="G66" s="749" t="s">
        <v>660</v>
      </c>
      <c r="H66" s="749">
        <v>847134</v>
      </c>
      <c r="I66" s="749">
        <v>151050</v>
      </c>
      <c r="J66" s="749" t="s">
        <v>770</v>
      </c>
      <c r="K66" s="749" t="s">
        <v>771</v>
      </c>
      <c r="L66" s="752">
        <v>503.12879999999996</v>
      </c>
      <c r="M66" s="752">
        <v>25</v>
      </c>
      <c r="N66" s="753">
        <v>12578.22</v>
      </c>
    </row>
    <row r="67" spans="1:14" ht="14.4" customHeight="1" x14ac:dyDescent="0.3">
      <c r="A67" s="747" t="s">
        <v>568</v>
      </c>
      <c r="B67" s="748" t="s">
        <v>569</v>
      </c>
      <c r="C67" s="749" t="s">
        <v>588</v>
      </c>
      <c r="D67" s="750" t="s">
        <v>589</v>
      </c>
      <c r="E67" s="751">
        <v>50113001</v>
      </c>
      <c r="F67" s="750" t="s">
        <v>654</v>
      </c>
      <c r="G67" s="749" t="s">
        <v>660</v>
      </c>
      <c r="H67" s="749">
        <v>144997</v>
      </c>
      <c r="I67" s="749">
        <v>44997</v>
      </c>
      <c r="J67" s="749" t="s">
        <v>772</v>
      </c>
      <c r="K67" s="749" t="s">
        <v>773</v>
      </c>
      <c r="L67" s="752">
        <v>237.26</v>
      </c>
      <c r="M67" s="752">
        <v>1</v>
      </c>
      <c r="N67" s="753">
        <v>237.26</v>
      </c>
    </row>
    <row r="68" spans="1:14" ht="14.4" customHeight="1" x14ac:dyDescent="0.3">
      <c r="A68" s="747" t="s">
        <v>568</v>
      </c>
      <c r="B68" s="748" t="s">
        <v>569</v>
      </c>
      <c r="C68" s="749" t="s">
        <v>588</v>
      </c>
      <c r="D68" s="750" t="s">
        <v>589</v>
      </c>
      <c r="E68" s="751">
        <v>50113001</v>
      </c>
      <c r="F68" s="750" t="s">
        <v>654</v>
      </c>
      <c r="G68" s="749" t="s">
        <v>655</v>
      </c>
      <c r="H68" s="749">
        <v>989970</v>
      </c>
      <c r="I68" s="749">
        <v>168651</v>
      </c>
      <c r="J68" s="749" t="s">
        <v>774</v>
      </c>
      <c r="K68" s="749" t="s">
        <v>775</v>
      </c>
      <c r="L68" s="752">
        <v>13831.08</v>
      </c>
      <c r="M68" s="752">
        <v>7</v>
      </c>
      <c r="N68" s="753">
        <v>96817.56</v>
      </c>
    </row>
    <row r="69" spans="1:14" ht="14.4" customHeight="1" x14ac:dyDescent="0.3">
      <c r="A69" s="747" t="s">
        <v>568</v>
      </c>
      <c r="B69" s="748" t="s">
        <v>569</v>
      </c>
      <c r="C69" s="749" t="s">
        <v>588</v>
      </c>
      <c r="D69" s="750" t="s">
        <v>589</v>
      </c>
      <c r="E69" s="751">
        <v>50113001</v>
      </c>
      <c r="F69" s="750" t="s">
        <v>654</v>
      </c>
      <c r="G69" s="749" t="s">
        <v>655</v>
      </c>
      <c r="H69" s="749">
        <v>102478</v>
      </c>
      <c r="I69" s="749">
        <v>2478</v>
      </c>
      <c r="J69" s="749" t="s">
        <v>776</v>
      </c>
      <c r="K69" s="749" t="s">
        <v>777</v>
      </c>
      <c r="L69" s="752">
        <v>77.076818305703327</v>
      </c>
      <c r="M69" s="752">
        <v>1</v>
      </c>
      <c r="N69" s="753">
        <v>77.076818305703327</v>
      </c>
    </row>
    <row r="70" spans="1:14" ht="14.4" customHeight="1" x14ac:dyDescent="0.3">
      <c r="A70" s="747" t="s">
        <v>568</v>
      </c>
      <c r="B70" s="748" t="s">
        <v>569</v>
      </c>
      <c r="C70" s="749" t="s">
        <v>588</v>
      </c>
      <c r="D70" s="750" t="s">
        <v>589</v>
      </c>
      <c r="E70" s="751">
        <v>50113001</v>
      </c>
      <c r="F70" s="750" t="s">
        <v>654</v>
      </c>
      <c r="G70" s="749" t="s">
        <v>655</v>
      </c>
      <c r="H70" s="749">
        <v>117011</v>
      </c>
      <c r="I70" s="749">
        <v>17011</v>
      </c>
      <c r="J70" s="749" t="s">
        <v>778</v>
      </c>
      <c r="K70" s="749" t="s">
        <v>779</v>
      </c>
      <c r="L70" s="752">
        <v>145.5</v>
      </c>
      <c r="M70" s="752">
        <v>25</v>
      </c>
      <c r="N70" s="753">
        <v>3637.5</v>
      </c>
    </row>
    <row r="71" spans="1:14" ht="14.4" customHeight="1" x14ac:dyDescent="0.3">
      <c r="A71" s="747" t="s">
        <v>568</v>
      </c>
      <c r="B71" s="748" t="s">
        <v>569</v>
      </c>
      <c r="C71" s="749" t="s">
        <v>588</v>
      </c>
      <c r="D71" s="750" t="s">
        <v>589</v>
      </c>
      <c r="E71" s="751">
        <v>50113001</v>
      </c>
      <c r="F71" s="750" t="s">
        <v>654</v>
      </c>
      <c r="G71" s="749" t="s">
        <v>655</v>
      </c>
      <c r="H71" s="749">
        <v>103542</v>
      </c>
      <c r="I71" s="749">
        <v>3542</v>
      </c>
      <c r="J71" s="749" t="s">
        <v>780</v>
      </c>
      <c r="K71" s="749" t="s">
        <v>781</v>
      </c>
      <c r="L71" s="752">
        <v>35.330000000000005</v>
      </c>
      <c r="M71" s="752">
        <v>2</v>
      </c>
      <c r="N71" s="753">
        <v>70.660000000000011</v>
      </c>
    </row>
    <row r="72" spans="1:14" ht="14.4" customHeight="1" x14ac:dyDescent="0.3">
      <c r="A72" s="747" t="s">
        <v>568</v>
      </c>
      <c r="B72" s="748" t="s">
        <v>569</v>
      </c>
      <c r="C72" s="749" t="s">
        <v>588</v>
      </c>
      <c r="D72" s="750" t="s">
        <v>589</v>
      </c>
      <c r="E72" s="751">
        <v>50113001</v>
      </c>
      <c r="F72" s="750" t="s">
        <v>654</v>
      </c>
      <c r="G72" s="749" t="s">
        <v>655</v>
      </c>
      <c r="H72" s="749">
        <v>844831</v>
      </c>
      <c r="I72" s="749">
        <v>0</v>
      </c>
      <c r="J72" s="749" t="s">
        <v>782</v>
      </c>
      <c r="K72" s="749" t="s">
        <v>783</v>
      </c>
      <c r="L72" s="752">
        <v>1377.51</v>
      </c>
      <c r="M72" s="752">
        <v>3</v>
      </c>
      <c r="N72" s="753">
        <v>4132.53</v>
      </c>
    </row>
    <row r="73" spans="1:14" ht="14.4" customHeight="1" x14ac:dyDescent="0.3">
      <c r="A73" s="747" t="s">
        <v>568</v>
      </c>
      <c r="B73" s="748" t="s">
        <v>569</v>
      </c>
      <c r="C73" s="749" t="s">
        <v>588</v>
      </c>
      <c r="D73" s="750" t="s">
        <v>589</v>
      </c>
      <c r="E73" s="751">
        <v>50113001</v>
      </c>
      <c r="F73" s="750" t="s">
        <v>654</v>
      </c>
      <c r="G73" s="749" t="s">
        <v>655</v>
      </c>
      <c r="H73" s="749">
        <v>100113</v>
      </c>
      <c r="I73" s="749">
        <v>113</v>
      </c>
      <c r="J73" s="749" t="s">
        <v>784</v>
      </c>
      <c r="K73" s="749" t="s">
        <v>785</v>
      </c>
      <c r="L73" s="752">
        <v>46.05</v>
      </c>
      <c r="M73" s="752">
        <v>17</v>
      </c>
      <c r="N73" s="753">
        <v>782.84999999999991</v>
      </c>
    </row>
    <row r="74" spans="1:14" ht="14.4" customHeight="1" x14ac:dyDescent="0.3">
      <c r="A74" s="747" t="s">
        <v>568</v>
      </c>
      <c r="B74" s="748" t="s">
        <v>569</v>
      </c>
      <c r="C74" s="749" t="s">
        <v>588</v>
      </c>
      <c r="D74" s="750" t="s">
        <v>589</v>
      </c>
      <c r="E74" s="751">
        <v>50113001</v>
      </c>
      <c r="F74" s="750" t="s">
        <v>654</v>
      </c>
      <c r="G74" s="749" t="s">
        <v>655</v>
      </c>
      <c r="H74" s="749">
        <v>844591</v>
      </c>
      <c r="I74" s="749">
        <v>107161</v>
      </c>
      <c r="J74" s="749" t="s">
        <v>786</v>
      </c>
      <c r="K74" s="749" t="s">
        <v>787</v>
      </c>
      <c r="L74" s="752">
        <v>934.99999999999977</v>
      </c>
      <c r="M74" s="752">
        <v>20</v>
      </c>
      <c r="N74" s="753">
        <v>18699.999999999996</v>
      </c>
    </row>
    <row r="75" spans="1:14" ht="14.4" customHeight="1" x14ac:dyDescent="0.3">
      <c r="A75" s="747" t="s">
        <v>568</v>
      </c>
      <c r="B75" s="748" t="s">
        <v>569</v>
      </c>
      <c r="C75" s="749" t="s">
        <v>588</v>
      </c>
      <c r="D75" s="750" t="s">
        <v>589</v>
      </c>
      <c r="E75" s="751">
        <v>50113001</v>
      </c>
      <c r="F75" s="750" t="s">
        <v>654</v>
      </c>
      <c r="G75" s="749" t="s">
        <v>655</v>
      </c>
      <c r="H75" s="749">
        <v>102479</v>
      </c>
      <c r="I75" s="749">
        <v>2479</v>
      </c>
      <c r="J75" s="749" t="s">
        <v>788</v>
      </c>
      <c r="K75" s="749" t="s">
        <v>789</v>
      </c>
      <c r="L75" s="752">
        <v>65.569999999999993</v>
      </c>
      <c r="M75" s="752">
        <v>2</v>
      </c>
      <c r="N75" s="753">
        <v>131.13999999999999</v>
      </c>
    </row>
    <row r="76" spans="1:14" ht="14.4" customHeight="1" x14ac:dyDescent="0.3">
      <c r="A76" s="747" t="s">
        <v>568</v>
      </c>
      <c r="B76" s="748" t="s">
        <v>569</v>
      </c>
      <c r="C76" s="749" t="s">
        <v>588</v>
      </c>
      <c r="D76" s="750" t="s">
        <v>589</v>
      </c>
      <c r="E76" s="751">
        <v>50113001</v>
      </c>
      <c r="F76" s="750" t="s">
        <v>654</v>
      </c>
      <c r="G76" s="749" t="s">
        <v>655</v>
      </c>
      <c r="H76" s="749">
        <v>154539</v>
      </c>
      <c r="I76" s="749">
        <v>54539</v>
      </c>
      <c r="J76" s="749" t="s">
        <v>790</v>
      </c>
      <c r="K76" s="749" t="s">
        <v>791</v>
      </c>
      <c r="L76" s="752">
        <v>60.21</v>
      </c>
      <c r="M76" s="752">
        <v>16</v>
      </c>
      <c r="N76" s="753">
        <v>963.36</v>
      </c>
    </row>
    <row r="77" spans="1:14" ht="14.4" customHeight="1" x14ac:dyDescent="0.3">
      <c r="A77" s="747" t="s">
        <v>568</v>
      </c>
      <c r="B77" s="748" t="s">
        <v>569</v>
      </c>
      <c r="C77" s="749" t="s">
        <v>588</v>
      </c>
      <c r="D77" s="750" t="s">
        <v>589</v>
      </c>
      <c r="E77" s="751">
        <v>50113001</v>
      </c>
      <c r="F77" s="750" t="s">
        <v>654</v>
      </c>
      <c r="G77" s="749" t="s">
        <v>655</v>
      </c>
      <c r="H77" s="749">
        <v>185656</v>
      </c>
      <c r="I77" s="749">
        <v>85656</v>
      </c>
      <c r="J77" s="749" t="s">
        <v>792</v>
      </c>
      <c r="K77" s="749" t="s">
        <v>793</v>
      </c>
      <c r="L77" s="752">
        <v>69.909999999999954</v>
      </c>
      <c r="M77" s="752">
        <v>1</v>
      </c>
      <c r="N77" s="753">
        <v>69.909999999999954</v>
      </c>
    </row>
    <row r="78" spans="1:14" ht="14.4" customHeight="1" x14ac:dyDescent="0.3">
      <c r="A78" s="747" t="s">
        <v>568</v>
      </c>
      <c r="B78" s="748" t="s">
        <v>569</v>
      </c>
      <c r="C78" s="749" t="s">
        <v>588</v>
      </c>
      <c r="D78" s="750" t="s">
        <v>589</v>
      </c>
      <c r="E78" s="751">
        <v>50113001</v>
      </c>
      <c r="F78" s="750" t="s">
        <v>654</v>
      </c>
      <c r="G78" s="749" t="s">
        <v>655</v>
      </c>
      <c r="H78" s="749">
        <v>226523</v>
      </c>
      <c r="I78" s="749">
        <v>226523</v>
      </c>
      <c r="J78" s="749" t="s">
        <v>794</v>
      </c>
      <c r="K78" s="749" t="s">
        <v>795</v>
      </c>
      <c r="L78" s="752">
        <v>51.96</v>
      </c>
      <c r="M78" s="752">
        <v>20</v>
      </c>
      <c r="N78" s="753">
        <v>1039.2</v>
      </c>
    </row>
    <row r="79" spans="1:14" ht="14.4" customHeight="1" x14ac:dyDescent="0.3">
      <c r="A79" s="747" t="s">
        <v>568</v>
      </c>
      <c r="B79" s="748" t="s">
        <v>569</v>
      </c>
      <c r="C79" s="749" t="s">
        <v>588</v>
      </c>
      <c r="D79" s="750" t="s">
        <v>589</v>
      </c>
      <c r="E79" s="751">
        <v>50113001</v>
      </c>
      <c r="F79" s="750" t="s">
        <v>654</v>
      </c>
      <c r="G79" s="749" t="s">
        <v>655</v>
      </c>
      <c r="H79" s="749">
        <v>920235</v>
      </c>
      <c r="I79" s="749">
        <v>15880</v>
      </c>
      <c r="J79" s="749" t="s">
        <v>796</v>
      </c>
      <c r="K79" s="749" t="s">
        <v>570</v>
      </c>
      <c r="L79" s="752">
        <v>163.57</v>
      </c>
      <c r="M79" s="752">
        <v>1</v>
      </c>
      <c r="N79" s="753">
        <v>163.57</v>
      </c>
    </row>
    <row r="80" spans="1:14" ht="14.4" customHeight="1" x14ac:dyDescent="0.3">
      <c r="A80" s="747" t="s">
        <v>568</v>
      </c>
      <c r="B80" s="748" t="s">
        <v>569</v>
      </c>
      <c r="C80" s="749" t="s">
        <v>588</v>
      </c>
      <c r="D80" s="750" t="s">
        <v>589</v>
      </c>
      <c r="E80" s="751">
        <v>50113001</v>
      </c>
      <c r="F80" s="750" t="s">
        <v>654</v>
      </c>
      <c r="G80" s="749" t="s">
        <v>655</v>
      </c>
      <c r="H80" s="749">
        <v>930535</v>
      </c>
      <c r="I80" s="749">
        <v>0</v>
      </c>
      <c r="J80" s="749" t="s">
        <v>797</v>
      </c>
      <c r="K80" s="749" t="s">
        <v>570</v>
      </c>
      <c r="L80" s="752">
        <v>155</v>
      </c>
      <c r="M80" s="752">
        <v>7</v>
      </c>
      <c r="N80" s="753">
        <v>1085</v>
      </c>
    </row>
    <row r="81" spans="1:14" ht="14.4" customHeight="1" x14ac:dyDescent="0.3">
      <c r="A81" s="747" t="s">
        <v>568</v>
      </c>
      <c r="B81" s="748" t="s">
        <v>569</v>
      </c>
      <c r="C81" s="749" t="s">
        <v>588</v>
      </c>
      <c r="D81" s="750" t="s">
        <v>589</v>
      </c>
      <c r="E81" s="751">
        <v>50113001</v>
      </c>
      <c r="F81" s="750" t="s">
        <v>654</v>
      </c>
      <c r="G81" s="749" t="s">
        <v>655</v>
      </c>
      <c r="H81" s="749">
        <v>905097</v>
      </c>
      <c r="I81" s="749">
        <v>158767</v>
      </c>
      <c r="J81" s="749" t="s">
        <v>798</v>
      </c>
      <c r="K81" s="749" t="s">
        <v>799</v>
      </c>
      <c r="L81" s="752">
        <v>167.42583333333332</v>
      </c>
      <c r="M81" s="752">
        <v>15</v>
      </c>
      <c r="N81" s="753">
        <v>2511.3874999999998</v>
      </c>
    </row>
    <row r="82" spans="1:14" ht="14.4" customHeight="1" x14ac:dyDescent="0.3">
      <c r="A82" s="747" t="s">
        <v>568</v>
      </c>
      <c r="B82" s="748" t="s">
        <v>569</v>
      </c>
      <c r="C82" s="749" t="s">
        <v>588</v>
      </c>
      <c r="D82" s="750" t="s">
        <v>589</v>
      </c>
      <c r="E82" s="751">
        <v>50113001</v>
      </c>
      <c r="F82" s="750" t="s">
        <v>654</v>
      </c>
      <c r="G82" s="749" t="s">
        <v>655</v>
      </c>
      <c r="H82" s="749">
        <v>183272</v>
      </c>
      <c r="I82" s="749">
        <v>215478</v>
      </c>
      <c r="J82" s="749" t="s">
        <v>800</v>
      </c>
      <c r="K82" s="749" t="s">
        <v>801</v>
      </c>
      <c r="L82" s="752">
        <v>319.97000000000003</v>
      </c>
      <c r="M82" s="752">
        <v>1</v>
      </c>
      <c r="N82" s="753">
        <v>319.97000000000003</v>
      </c>
    </row>
    <row r="83" spans="1:14" ht="14.4" customHeight="1" x14ac:dyDescent="0.3">
      <c r="A83" s="747" t="s">
        <v>568</v>
      </c>
      <c r="B83" s="748" t="s">
        <v>569</v>
      </c>
      <c r="C83" s="749" t="s">
        <v>588</v>
      </c>
      <c r="D83" s="750" t="s">
        <v>589</v>
      </c>
      <c r="E83" s="751">
        <v>50113001</v>
      </c>
      <c r="F83" s="750" t="s">
        <v>654</v>
      </c>
      <c r="G83" s="749" t="s">
        <v>660</v>
      </c>
      <c r="H83" s="749">
        <v>134505</v>
      </c>
      <c r="I83" s="749">
        <v>134505</v>
      </c>
      <c r="J83" s="749" t="s">
        <v>802</v>
      </c>
      <c r="K83" s="749" t="s">
        <v>803</v>
      </c>
      <c r="L83" s="752">
        <v>100.58</v>
      </c>
      <c r="M83" s="752">
        <v>1</v>
      </c>
      <c r="N83" s="753">
        <v>100.58</v>
      </c>
    </row>
    <row r="84" spans="1:14" ht="14.4" customHeight="1" x14ac:dyDescent="0.3">
      <c r="A84" s="747" t="s">
        <v>568</v>
      </c>
      <c r="B84" s="748" t="s">
        <v>569</v>
      </c>
      <c r="C84" s="749" t="s">
        <v>588</v>
      </c>
      <c r="D84" s="750" t="s">
        <v>589</v>
      </c>
      <c r="E84" s="751">
        <v>50113001</v>
      </c>
      <c r="F84" s="750" t="s">
        <v>654</v>
      </c>
      <c r="G84" s="749" t="s">
        <v>655</v>
      </c>
      <c r="H84" s="749">
        <v>192205</v>
      </c>
      <c r="I84" s="749">
        <v>192205</v>
      </c>
      <c r="J84" s="749" t="s">
        <v>804</v>
      </c>
      <c r="K84" s="749" t="s">
        <v>805</v>
      </c>
      <c r="L84" s="752">
        <v>87.88</v>
      </c>
      <c r="M84" s="752">
        <v>2</v>
      </c>
      <c r="N84" s="753">
        <v>175.76</v>
      </c>
    </row>
    <row r="85" spans="1:14" ht="14.4" customHeight="1" x14ac:dyDescent="0.3">
      <c r="A85" s="747" t="s">
        <v>568</v>
      </c>
      <c r="B85" s="748" t="s">
        <v>569</v>
      </c>
      <c r="C85" s="749" t="s">
        <v>588</v>
      </c>
      <c r="D85" s="750" t="s">
        <v>589</v>
      </c>
      <c r="E85" s="751">
        <v>50113001</v>
      </c>
      <c r="F85" s="750" t="s">
        <v>654</v>
      </c>
      <c r="G85" s="749" t="s">
        <v>655</v>
      </c>
      <c r="H85" s="749">
        <v>207334</v>
      </c>
      <c r="I85" s="749">
        <v>207334</v>
      </c>
      <c r="J85" s="749" t="s">
        <v>806</v>
      </c>
      <c r="K85" s="749" t="s">
        <v>807</v>
      </c>
      <c r="L85" s="752">
        <v>20452.060000000001</v>
      </c>
      <c r="M85" s="752">
        <v>2</v>
      </c>
      <c r="N85" s="753">
        <v>40904.120000000003</v>
      </c>
    </row>
    <row r="86" spans="1:14" ht="14.4" customHeight="1" x14ac:dyDescent="0.3">
      <c r="A86" s="747" t="s">
        <v>568</v>
      </c>
      <c r="B86" s="748" t="s">
        <v>569</v>
      </c>
      <c r="C86" s="749" t="s">
        <v>588</v>
      </c>
      <c r="D86" s="750" t="s">
        <v>589</v>
      </c>
      <c r="E86" s="751">
        <v>50113001</v>
      </c>
      <c r="F86" s="750" t="s">
        <v>654</v>
      </c>
      <c r="G86" s="749" t="s">
        <v>655</v>
      </c>
      <c r="H86" s="749">
        <v>229191</v>
      </c>
      <c r="I86" s="749">
        <v>229191</v>
      </c>
      <c r="J86" s="749" t="s">
        <v>808</v>
      </c>
      <c r="K86" s="749" t="s">
        <v>809</v>
      </c>
      <c r="L86" s="752">
        <v>141.37000000000003</v>
      </c>
      <c r="M86" s="752">
        <v>3</v>
      </c>
      <c r="N86" s="753">
        <v>424.11000000000013</v>
      </c>
    </row>
    <row r="87" spans="1:14" ht="14.4" customHeight="1" x14ac:dyDescent="0.3">
      <c r="A87" s="747" t="s">
        <v>568</v>
      </c>
      <c r="B87" s="748" t="s">
        <v>569</v>
      </c>
      <c r="C87" s="749" t="s">
        <v>588</v>
      </c>
      <c r="D87" s="750" t="s">
        <v>589</v>
      </c>
      <c r="E87" s="751">
        <v>50113001</v>
      </c>
      <c r="F87" s="750" t="s">
        <v>654</v>
      </c>
      <c r="G87" s="749" t="s">
        <v>655</v>
      </c>
      <c r="H87" s="749">
        <v>447</v>
      </c>
      <c r="I87" s="749">
        <v>447</v>
      </c>
      <c r="J87" s="749" t="s">
        <v>810</v>
      </c>
      <c r="K87" s="749" t="s">
        <v>811</v>
      </c>
      <c r="L87" s="752">
        <v>178.47999999999996</v>
      </c>
      <c r="M87" s="752">
        <v>2</v>
      </c>
      <c r="N87" s="753">
        <v>356.95999999999992</v>
      </c>
    </row>
    <row r="88" spans="1:14" ht="14.4" customHeight="1" x14ac:dyDescent="0.3">
      <c r="A88" s="747" t="s">
        <v>568</v>
      </c>
      <c r="B88" s="748" t="s">
        <v>569</v>
      </c>
      <c r="C88" s="749" t="s">
        <v>588</v>
      </c>
      <c r="D88" s="750" t="s">
        <v>589</v>
      </c>
      <c r="E88" s="751">
        <v>50113001</v>
      </c>
      <c r="F88" s="750" t="s">
        <v>654</v>
      </c>
      <c r="G88" s="749" t="s">
        <v>655</v>
      </c>
      <c r="H88" s="749">
        <v>214593</v>
      </c>
      <c r="I88" s="749">
        <v>214593</v>
      </c>
      <c r="J88" s="749" t="s">
        <v>812</v>
      </c>
      <c r="K88" s="749" t="s">
        <v>813</v>
      </c>
      <c r="L88" s="752">
        <v>56.1</v>
      </c>
      <c r="M88" s="752">
        <v>4</v>
      </c>
      <c r="N88" s="753">
        <v>224.4</v>
      </c>
    </row>
    <row r="89" spans="1:14" ht="14.4" customHeight="1" x14ac:dyDescent="0.3">
      <c r="A89" s="747" t="s">
        <v>568</v>
      </c>
      <c r="B89" s="748" t="s">
        <v>569</v>
      </c>
      <c r="C89" s="749" t="s">
        <v>588</v>
      </c>
      <c r="D89" s="750" t="s">
        <v>589</v>
      </c>
      <c r="E89" s="751">
        <v>50113001</v>
      </c>
      <c r="F89" s="750" t="s">
        <v>654</v>
      </c>
      <c r="G89" s="749" t="s">
        <v>655</v>
      </c>
      <c r="H89" s="749">
        <v>199680</v>
      </c>
      <c r="I89" s="749">
        <v>199680</v>
      </c>
      <c r="J89" s="749" t="s">
        <v>814</v>
      </c>
      <c r="K89" s="749" t="s">
        <v>815</v>
      </c>
      <c r="L89" s="752">
        <v>362.89000000000004</v>
      </c>
      <c r="M89" s="752">
        <v>2</v>
      </c>
      <c r="N89" s="753">
        <v>725.78000000000009</v>
      </c>
    </row>
    <row r="90" spans="1:14" ht="14.4" customHeight="1" x14ac:dyDescent="0.3">
      <c r="A90" s="747" t="s">
        <v>568</v>
      </c>
      <c r="B90" s="748" t="s">
        <v>569</v>
      </c>
      <c r="C90" s="749" t="s">
        <v>588</v>
      </c>
      <c r="D90" s="750" t="s">
        <v>589</v>
      </c>
      <c r="E90" s="751">
        <v>50113001</v>
      </c>
      <c r="F90" s="750" t="s">
        <v>654</v>
      </c>
      <c r="G90" s="749" t="s">
        <v>655</v>
      </c>
      <c r="H90" s="749">
        <v>192757</v>
      </c>
      <c r="I90" s="749">
        <v>92757</v>
      </c>
      <c r="J90" s="749" t="s">
        <v>816</v>
      </c>
      <c r="K90" s="749" t="s">
        <v>817</v>
      </c>
      <c r="L90" s="752">
        <v>74.339999999999989</v>
      </c>
      <c r="M90" s="752">
        <v>1</v>
      </c>
      <c r="N90" s="753">
        <v>74.339999999999989</v>
      </c>
    </row>
    <row r="91" spans="1:14" ht="14.4" customHeight="1" x14ac:dyDescent="0.3">
      <c r="A91" s="747" t="s">
        <v>568</v>
      </c>
      <c r="B91" s="748" t="s">
        <v>569</v>
      </c>
      <c r="C91" s="749" t="s">
        <v>588</v>
      </c>
      <c r="D91" s="750" t="s">
        <v>589</v>
      </c>
      <c r="E91" s="751">
        <v>50113001</v>
      </c>
      <c r="F91" s="750" t="s">
        <v>654</v>
      </c>
      <c r="G91" s="749" t="s">
        <v>655</v>
      </c>
      <c r="H91" s="749">
        <v>229132</v>
      </c>
      <c r="I91" s="749">
        <v>229132</v>
      </c>
      <c r="J91" s="749" t="s">
        <v>818</v>
      </c>
      <c r="K91" s="749" t="s">
        <v>819</v>
      </c>
      <c r="L91" s="752">
        <v>88.630000000000024</v>
      </c>
      <c r="M91" s="752">
        <v>10</v>
      </c>
      <c r="N91" s="753">
        <v>886.30000000000018</v>
      </c>
    </row>
    <row r="92" spans="1:14" ht="14.4" customHeight="1" x14ac:dyDescent="0.3">
      <c r="A92" s="747" t="s">
        <v>568</v>
      </c>
      <c r="B92" s="748" t="s">
        <v>569</v>
      </c>
      <c r="C92" s="749" t="s">
        <v>588</v>
      </c>
      <c r="D92" s="750" t="s">
        <v>589</v>
      </c>
      <c r="E92" s="751">
        <v>50113001</v>
      </c>
      <c r="F92" s="750" t="s">
        <v>654</v>
      </c>
      <c r="G92" s="749" t="s">
        <v>660</v>
      </c>
      <c r="H92" s="749">
        <v>213477</v>
      </c>
      <c r="I92" s="749">
        <v>213477</v>
      </c>
      <c r="J92" s="749" t="s">
        <v>820</v>
      </c>
      <c r="K92" s="749" t="s">
        <v>821</v>
      </c>
      <c r="L92" s="752">
        <v>3300</v>
      </c>
      <c r="M92" s="752">
        <v>5</v>
      </c>
      <c r="N92" s="753">
        <v>16500</v>
      </c>
    </row>
    <row r="93" spans="1:14" ht="14.4" customHeight="1" x14ac:dyDescent="0.3">
      <c r="A93" s="747" t="s">
        <v>568</v>
      </c>
      <c r="B93" s="748" t="s">
        <v>569</v>
      </c>
      <c r="C93" s="749" t="s">
        <v>588</v>
      </c>
      <c r="D93" s="750" t="s">
        <v>589</v>
      </c>
      <c r="E93" s="751">
        <v>50113001</v>
      </c>
      <c r="F93" s="750" t="s">
        <v>654</v>
      </c>
      <c r="G93" s="749" t="s">
        <v>660</v>
      </c>
      <c r="H93" s="749">
        <v>156805</v>
      </c>
      <c r="I93" s="749">
        <v>56805</v>
      </c>
      <c r="J93" s="749" t="s">
        <v>822</v>
      </c>
      <c r="K93" s="749" t="s">
        <v>823</v>
      </c>
      <c r="L93" s="752">
        <v>58.710000000000015</v>
      </c>
      <c r="M93" s="752">
        <v>1</v>
      </c>
      <c r="N93" s="753">
        <v>58.710000000000015</v>
      </c>
    </row>
    <row r="94" spans="1:14" ht="14.4" customHeight="1" x14ac:dyDescent="0.3">
      <c r="A94" s="747" t="s">
        <v>568</v>
      </c>
      <c r="B94" s="748" t="s">
        <v>569</v>
      </c>
      <c r="C94" s="749" t="s">
        <v>588</v>
      </c>
      <c r="D94" s="750" t="s">
        <v>589</v>
      </c>
      <c r="E94" s="751">
        <v>50113001</v>
      </c>
      <c r="F94" s="750" t="s">
        <v>654</v>
      </c>
      <c r="G94" s="749" t="s">
        <v>660</v>
      </c>
      <c r="H94" s="749">
        <v>214036</v>
      </c>
      <c r="I94" s="749">
        <v>214036</v>
      </c>
      <c r="J94" s="749" t="s">
        <v>824</v>
      </c>
      <c r="K94" s="749" t="s">
        <v>825</v>
      </c>
      <c r="L94" s="752">
        <v>40.389999999999993</v>
      </c>
      <c r="M94" s="752">
        <v>5</v>
      </c>
      <c r="N94" s="753">
        <v>201.94999999999996</v>
      </c>
    </row>
    <row r="95" spans="1:14" ht="14.4" customHeight="1" x14ac:dyDescent="0.3">
      <c r="A95" s="747" t="s">
        <v>568</v>
      </c>
      <c r="B95" s="748" t="s">
        <v>569</v>
      </c>
      <c r="C95" s="749" t="s">
        <v>588</v>
      </c>
      <c r="D95" s="750" t="s">
        <v>589</v>
      </c>
      <c r="E95" s="751">
        <v>50113001</v>
      </c>
      <c r="F95" s="750" t="s">
        <v>654</v>
      </c>
      <c r="G95" s="749" t="s">
        <v>655</v>
      </c>
      <c r="H95" s="749">
        <v>199333</v>
      </c>
      <c r="I95" s="749">
        <v>99333</v>
      </c>
      <c r="J95" s="749" t="s">
        <v>826</v>
      </c>
      <c r="K95" s="749" t="s">
        <v>827</v>
      </c>
      <c r="L95" s="752">
        <v>247.03</v>
      </c>
      <c r="M95" s="752">
        <v>75</v>
      </c>
      <c r="N95" s="753">
        <v>18527.25</v>
      </c>
    </row>
    <row r="96" spans="1:14" ht="14.4" customHeight="1" x14ac:dyDescent="0.3">
      <c r="A96" s="747" t="s">
        <v>568</v>
      </c>
      <c r="B96" s="748" t="s">
        <v>569</v>
      </c>
      <c r="C96" s="749" t="s">
        <v>588</v>
      </c>
      <c r="D96" s="750" t="s">
        <v>589</v>
      </c>
      <c r="E96" s="751">
        <v>50113001</v>
      </c>
      <c r="F96" s="750" t="s">
        <v>654</v>
      </c>
      <c r="G96" s="749" t="s">
        <v>655</v>
      </c>
      <c r="H96" s="749">
        <v>198864</v>
      </c>
      <c r="I96" s="749">
        <v>98864</v>
      </c>
      <c r="J96" s="749" t="s">
        <v>828</v>
      </c>
      <c r="K96" s="749" t="s">
        <v>829</v>
      </c>
      <c r="L96" s="752">
        <v>537.87000000000012</v>
      </c>
      <c r="M96" s="752">
        <v>13</v>
      </c>
      <c r="N96" s="753">
        <v>6992.3100000000013</v>
      </c>
    </row>
    <row r="97" spans="1:14" ht="14.4" customHeight="1" x14ac:dyDescent="0.3">
      <c r="A97" s="747" t="s">
        <v>568</v>
      </c>
      <c r="B97" s="748" t="s">
        <v>569</v>
      </c>
      <c r="C97" s="749" t="s">
        <v>588</v>
      </c>
      <c r="D97" s="750" t="s">
        <v>589</v>
      </c>
      <c r="E97" s="751">
        <v>50113001</v>
      </c>
      <c r="F97" s="750" t="s">
        <v>654</v>
      </c>
      <c r="G97" s="749" t="s">
        <v>655</v>
      </c>
      <c r="H97" s="749">
        <v>198872</v>
      </c>
      <c r="I97" s="749">
        <v>98872</v>
      </c>
      <c r="J97" s="749" t="s">
        <v>828</v>
      </c>
      <c r="K97" s="749" t="s">
        <v>830</v>
      </c>
      <c r="L97" s="752">
        <v>312.84000000000009</v>
      </c>
      <c r="M97" s="752">
        <v>30</v>
      </c>
      <c r="N97" s="753">
        <v>9385.2000000000025</v>
      </c>
    </row>
    <row r="98" spans="1:14" ht="14.4" customHeight="1" x14ac:dyDescent="0.3">
      <c r="A98" s="747" t="s">
        <v>568</v>
      </c>
      <c r="B98" s="748" t="s">
        <v>569</v>
      </c>
      <c r="C98" s="749" t="s">
        <v>588</v>
      </c>
      <c r="D98" s="750" t="s">
        <v>589</v>
      </c>
      <c r="E98" s="751">
        <v>50113001</v>
      </c>
      <c r="F98" s="750" t="s">
        <v>654</v>
      </c>
      <c r="G98" s="749" t="s">
        <v>655</v>
      </c>
      <c r="H98" s="749">
        <v>198880</v>
      </c>
      <c r="I98" s="749">
        <v>98880</v>
      </c>
      <c r="J98" s="749" t="s">
        <v>828</v>
      </c>
      <c r="K98" s="749" t="s">
        <v>831</v>
      </c>
      <c r="L98" s="752">
        <v>201.30000000000004</v>
      </c>
      <c r="M98" s="752">
        <v>3</v>
      </c>
      <c r="N98" s="753">
        <v>603.90000000000009</v>
      </c>
    </row>
    <row r="99" spans="1:14" ht="14.4" customHeight="1" x14ac:dyDescent="0.3">
      <c r="A99" s="747" t="s">
        <v>568</v>
      </c>
      <c r="B99" s="748" t="s">
        <v>569</v>
      </c>
      <c r="C99" s="749" t="s">
        <v>588</v>
      </c>
      <c r="D99" s="750" t="s">
        <v>589</v>
      </c>
      <c r="E99" s="751">
        <v>50113001</v>
      </c>
      <c r="F99" s="750" t="s">
        <v>654</v>
      </c>
      <c r="G99" s="749" t="s">
        <v>655</v>
      </c>
      <c r="H99" s="749">
        <v>198876</v>
      </c>
      <c r="I99" s="749">
        <v>98876</v>
      </c>
      <c r="J99" s="749" t="s">
        <v>828</v>
      </c>
      <c r="K99" s="749" t="s">
        <v>832</v>
      </c>
      <c r="L99" s="752">
        <v>255.20000000000005</v>
      </c>
      <c r="M99" s="752">
        <v>5</v>
      </c>
      <c r="N99" s="753">
        <v>1276.0000000000002</v>
      </c>
    </row>
    <row r="100" spans="1:14" ht="14.4" customHeight="1" x14ac:dyDescent="0.3">
      <c r="A100" s="747" t="s">
        <v>568</v>
      </c>
      <c r="B100" s="748" t="s">
        <v>569</v>
      </c>
      <c r="C100" s="749" t="s">
        <v>588</v>
      </c>
      <c r="D100" s="750" t="s">
        <v>589</v>
      </c>
      <c r="E100" s="751">
        <v>50113001</v>
      </c>
      <c r="F100" s="750" t="s">
        <v>654</v>
      </c>
      <c r="G100" s="749" t="s">
        <v>655</v>
      </c>
      <c r="H100" s="749">
        <v>165633</v>
      </c>
      <c r="I100" s="749">
        <v>165751</v>
      </c>
      <c r="J100" s="749" t="s">
        <v>833</v>
      </c>
      <c r="K100" s="749" t="s">
        <v>834</v>
      </c>
      <c r="L100" s="752">
        <v>3951.6466666666661</v>
      </c>
      <c r="M100" s="752">
        <v>3</v>
      </c>
      <c r="N100" s="753">
        <v>11854.939999999999</v>
      </c>
    </row>
    <row r="101" spans="1:14" ht="14.4" customHeight="1" x14ac:dyDescent="0.3">
      <c r="A101" s="747" t="s">
        <v>568</v>
      </c>
      <c r="B101" s="748" t="s">
        <v>569</v>
      </c>
      <c r="C101" s="749" t="s">
        <v>588</v>
      </c>
      <c r="D101" s="750" t="s">
        <v>589</v>
      </c>
      <c r="E101" s="751">
        <v>50113001</v>
      </c>
      <c r="F101" s="750" t="s">
        <v>654</v>
      </c>
      <c r="G101" s="749" t="s">
        <v>655</v>
      </c>
      <c r="H101" s="749">
        <v>180988</v>
      </c>
      <c r="I101" s="749">
        <v>180988</v>
      </c>
      <c r="J101" s="749" t="s">
        <v>835</v>
      </c>
      <c r="K101" s="749" t="s">
        <v>836</v>
      </c>
      <c r="L101" s="752">
        <v>89.749999999999986</v>
      </c>
      <c r="M101" s="752">
        <v>1</v>
      </c>
      <c r="N101" s="753">
        <v>89.749999999999986</v>
      </c>
    </row>
    <row r="102" spans="1:14" ht="14.4" customHeight="1" x14ac:dyDescent="0.3">
      <c r="A102" s="747" t="s">
        <v>568</v>
      </c>
      <c r="B102" s="748" t="s">
        <v>569</v>
      </c>
      <c r="C102" s="749" t="s">
        <v>588</v>
      </c>
      <c r="D102" s="750" t="s">
        <v>589</v>
      </c>
      <c r="E102" s="751">
        <v>50113001</v>
      </c>
      <c r="F102" s="750" t="s">
        <v>654</v>
      </c>
      <c r="G102" s="749" t="s">
        <v>655</v>
      </c>
      <c r="H102" s="749">
        <v>31915</v>
      </c>
      <c r="I102" s="749">
        <v>31915</v>
      </c>
      <c r="J102" s="749" t="s">
        <v>837</v>
      </c>
      <c r="K102" s="749" t="s">
        <v>838</v>
      </c>
      <c r="L102" s="752">
        <v>173.69</v>
      </c>
      <c r="M102" s="752">
        <v>28</v>
      </c>
      <c r="N102" s="753">
        <v>4863.32</v>
      </c>
    </row>
    <row r="103" spans="1:14" ht="14.4" customHeight="1" x14ac:dyDescent="0.3">
      <c r="A103" s="747" t="s">
        <v>568</v>
      </c>
      <c r="B103" s="748" t="s">
        <v>569</v>
      </c>
      <c r="C103" s="749" t="s">
        <v>588</v>
      </c>
      <c r="D103" s="750" t="s">
        <v>589</v>
      </c>
      <c r="E103" s="751">
        <v>50113001</v>
      </c>
      <c r="F103" s="750" t="s">
        <v>654</v>
      </c>
      <c r="G103" s="749" t="s">
        <v>655</v>
      </c>
      <c r="H103" s="749">
        <v>98901</v>
      </c>
      <c r="I103" s="749">
        <v>98901</v>
      </c>
      <c r="J103" s="749" t="s">
        <v>839</v>
      </c>
      <c r="K103" s="749" t="s">
        <v>832</v>
      </c>
      <c r="L103" s="752">
        <v>320.2202882513015</v>
      </c>
      <c r="M103" s="752">
        <v>18</v>
      </c>
      <c r="N103" s="753">
        <v>5763.9651885234271</v>
      </c>
    </row>
    <row r="104" spans="1:14" ht="14.4" customHeight="1" x14ac:dyDescent="0.3">
      <c r="A104" s="747" t="s">
        <v>568</v>
      </c>
      <c r="B104" s="748" t="s">
        <v>569</v>
      </c>
      <c r="C104" s="749" t="s">
        <v>588</v>
      </c>
      <c r="D104" s="750" t="s">
        <v>589</v>
      </c>
      <c r="E104" s="751">
        <v>50113001</v>
      </c>
      <c r="F104" s="750" t="s">
        <v>654</v>
      </c>
      <c r="G104" s="749" t="s">
        <v>655</v>
      </c>
      <c r="H104" s="749">
        <v>125366</v>
      </c>
      <c r="I104" s="749">
        <v>25366</v>
      </c>
      <c r="J104" s="749" t="s">
        <v>840</v>
      </c>
      <c r="K104" s="749" t="s">
        <v>841</v>
      </c>
      <c r="L104" s="752">
        <v>72</v>
      </c>
      <c r="M104" s="752">
        <v>1</v>
      </c>
      <c r="N104" s="753">
        <v>72</v>
      </c>
    </row>
    <row r="105" spans="1:14" ht="14.4" customHeight="1" x14ac:dyDescent="0.3">
      <c r="A105" s="747" t="s">
        <v>568</v>
      </c>
      <c r="B105" s="748" t="s">
        <v>569</v>
      </c>
      <c r="C105" s="749" t="s">
        <v>588</v>
      </c>
      <c r="D105" s="750" t="s">
        <v>589</v>
      </c>
      <c r="E105" s="751">
        <v>50113001</v>
      </c>
      <c r="F105" s="750" t="s">
        <v>654</v>
      </c>
      <c r="G105" s="749" t="s">
        <v>655</v>
      </c>
      <c r="H105" s="749">
        <v>193746</v>
      </c>
      <c r="I105" s="749">
        <v>93746</v>
      </c>
      <c r="J105" s="749" t="s">
        <v>842</v>
      </c>
      <c r="K105" s="749" t="s">
        <v>843</v>
      </c>
      <c r="L105" s="752">
        <v>366.22000000000014</v>
      </c>
      <c r="M105" s="752">
        <v>14</v>
      </c>
      <c r="N105" s="753">
        <v>5127.0800000000017</v>
      </c>
    </row>
    <row r="106" spans="1:14" ht="14.4" customHeight="1" x14ac:dyDescent="0.3">
      <c r="A106" s="747" t="s">
        <v>568</v>
      </c>
      <c r="B106" s="748" t="s">
        <v>569</v>
      </c>
      <c r="C106" s="749" t="s">
        <v>588</v>
      </c>
      <c r="D106" s="750" t="s">
        <v>589</v>
      </c>
      <c r="E106" s="751">
        <v>50113001</v>
      </c>
      <c r="F106" s="750" t="s">
        <v>654</v>
      </c>
      <c r="G106" s="749" t="s">
        <v>660</v>
      </c>
      <c r="H106" s="749">
        <v>846694</v>
      </c>
      <c r="I106" s="749">
        <v>100311</v>
      </c>
      <c r="J106" s="749" t="s">
        <v>844</v>
      </c>
      <c r="K106" s="749" t="s">
        <v>845</v>
      </c>
      <c r="L106" s="752">
        <v>60.51400000000001</v>
      </c>
      <c r="M106" s="752">
        <v>10</v>
      </c>
      <c r="N106" s="753">
        <v>605.1400000000001</v>
      </c>
    </row>
    <row r="107" spans="1:14" ht="14.4" customHeight="1" x14ac:dyDescent="0.3">
      <c r="A107" s="747" t="s">
        <v>568</v>
      </c>
      <c r="B107" s="748" t="s">
        <v>569</v>
      </c>
      <c r="C107" s="749" t="s">
        <v>588</v>
      </c>
      <c r="D107" s="750" t="s">
        <v>589</v>
      </c>
      <c r="E107" s="751">
        <v>50113001</v>
      </c>
      <c r="F107" s="750" t="s">
        <v>654</v>
      </c>
      <c r="G107" s="749" t="s">
        <v>660</v>
      </c>
      <c r="H107" s="749">
        <v>100306</v>
      </c>
      <c r="I107" s="749">
        <v>100306</v>
      </c>
      <c r="J107" s="749" t="s">
        <v>844</v>
      </c>
      <c r="K107" s="749" t="s">
        <v>846</v>
      </c>
      <c r="L107" s="752">
        <v>65.150000000000006</v>
      </c>
      <c r="M107" s="752">
        <v>10</v>
      </c>
      <c r="N107" s="753">
        <v>651.5</v>
      </c>
    </row>
    <row r="108" spans="1:14" ht="14.4" customHeight="1" x14ac:dyDescent="0.3">
      <c r="A108" s="747" t="s">
        <v>568</v>
      </c>
      <c r="B108" s="748" t="s">
        <v>569</v>
      </c>
      <c r="C108" s="749" t="s">
        <v>588</v>
      </c>
      <c r="D108" s="750" t="s">
        <v>589</v>
      </c>
      <c r="E108" s="751">
        <v>50113001</v>
      </c>
      <c r="F108" s="750" t="s">
        <v>654</v>
      </c>
      <c r="G108" s="749" t="s">
        <v>660</v>
      </c>
      <c r="H108" s="749">
        <v>216670</v>
      </c>
      <c r="I108" s="749">
        <v>216670</v>
      </c>
      <c r="J108" s="749" t="s">
        <v>847</v>
      </c>
      <c r="K108" s="749" t="s">
        <v>848</v>
      </c>
      <c r="L108" s="752">
        <v>314.27</v>
      </c>
      <c r="M108" s="752">
        <v>28</v>
      </c>
      <c r="N108" s="753">
        <v>8799.56</v>
      </c>
    </row>
    <row r="109" spans="1:14" ht="14.4" customHeight="1" x14ac:dyDescent="0.3">
      <c r="A109" s="747" t="s">
        <v>568</v>
      </c>
      <c r="B109" s="748" t="s">
        <v>569</v>
      </c>
      <c r="C109" s="749" t="s">
        <v>588</v>
      </c>
      <c r="D109" s="750" t="s">
        <v>589</v>
      </c>
      <c r="E109" s="751">
        <v>50113001</v>
      </c>
      <c r="F109" s="750" t="s">
        <v>654</v>
      </c>
      <c r="G109" s="749" t="s">
        <v>570</v>
      </c>
      <c r="H109" s="749">
        <v>216572</v>
      </c>
      <c r="I109" s="749">
        <v>216572</v>
      </c>
      <c r="J109" s="749" t="s">
        <v>849</v>
      </c>
      <c r="K109" s="749" t="s">
        <v>850</v>
      </c>
      <c r="L109" s="752">
        <v>36.280500000000004</v>
      </c>
      <c r="M109" s="752">
        <v>20</v>
      </c>
      <c r="N109" s="753">
        <v>725.61</v>
      </c>
    </row>
    <row r="110" spans="1:14" ht="14.4" customHeight="1" x14ac:dyDescent="0.3">
      <c r="A110" s="747" t="s">
        <v>568</v>
      </c>
      <c r="B110" s="748" t="s">
        <v>569</v>
      </c>
      <c r="C110" s="749" t="s">
        <v>588</v>
      </c>
      <c r="D110" s="750" t="s">
        <v>589</v>
      </c>
      <c r="E110" s="751">
        <v>50113001</v>
      </c>
      <c r="F110" s="750" t="s">
        <v>654</v>
      </c>
      <c r="G110" s="749" t="s">
        <v>655</v>
      </c>
      <c r="H110" s="749">
        <v>223200</v>
      </c>
      <c r="I110" s="749">
        <v>223200</v>
      </c>
      <c r="J110" s="749" t="s">
        <v>851</v>
      </c>
      <c r="K110" s="749" t="s">
        <v>852</v>
      </c>
      <c r="L110" s="752">
        <v>143.82357142857146</v>
      </c>
      <c r="M110" s="752">
        <v>14</v>
      </c>
      <c r="N110" s="753">
        <v>2013.5300000000002</v>
      </c>
    </row>
    <row r="111" spans="1:14" ht="14.4" customHeight="1" x14ac:dyDescent="0.3">
      <c r="A111" s="747" t="s">
        <v>568</v>
      </c>
      <c r="B111" s="748" t="s">
        <v>569</v>
      </c>
      <c r="C111" s="749" t="s">
        <v>588</v>
      </c>
      <c r="D111" s="750" t="s">
        <v>589</v>
      </c>
      <c r="E111" s="751">
        <v>50113001</v>
      </c>
      <c r="F111" s="750" t="s">
        <v>654</v>
      </c>
      <c r="G111" s="749" t="s">
        <v>655</v>
      </c>
      <c r="H111" s="749">
        <v>229134</v>
      </c>
      <c r="I111" s="749">
        <v>229134</v>
      </c>
      <c r="J111" s="749" t="s">
        <v>853</v>
      </c>
      <c r="K111" s="749" t="s">
        <v>854</v>
      </c>
      <c r="L111" s="752">
        <v>120.10000000000002</v>
      </c>
      <c r="M111" s="752">
        <v>1</v>
      </c>
      <c r="N111" s="753">
        <v>120.10000000000002</v>
      </c>
    </row>
    <row r="112" spans="1:14" ht="14.4" customHeight="1" x14ac:dyDescent="0.3">
      <c r="A112" s="747" t="s">
        <v>568</v>
      </c>
      <c r="B112" s="748" t="s">
        <v>569</v>
      </c>
      <c r="C112" s="749" t="s">
        <v>588</v>
      </c>
      <c r="D112" s="750" t="s">
        <v>589</v>
      </c>
      <c r="E112" s="751">
        <v>50113001</v>
      </c>
      <c r="F112" s="750" t="s">
        <v>654</v>
      </c>
      <c r="G112" s="749" t="s">
        <v>655</v>
      </c>
      <c r="H112" s="749">
        <v>225166</v>
      </c>
      <c r="I112" s="749">
        <v>225166</v>
      </c>
      <c r="J112" s="749" t="s">
        <v>855</v>
      </c>
      <c r="K112" s="749" t="s">
        <v>856</v>
      </c>
      <c r="L112" s="752">
        <v>58.369999999999983</v>
      </c>
      <c r="M112" s="752">
        <v>3</v>
      </c>
      <c r="N112" s="753">
        <v>175.10999999999996</v>
      </c>
    </row>
    <row r="113" spans="1:14" ht="14.4" customHeight="1" x14ac:dyDescent="0.3">
      <c r="A113" s="747" t="s">
        <v>568</v>
      </c>
      <c r="B113" s="748" t="s">
        <v>569</v>
      </c>
      <c r="C113" s="749" t="s">
        <v>588</v>
      </c>
      <c r="D113" s="750" t="s">
        <v>589</v>
      </c>
      <c r="E113" s="751">
        <v>50113001</v>
      </c>
      <c r="F113" s="750" t="s">
        <v>654</v>
      </c>
      <c r="G113" s="749" t="s">
        <v>655</v>
      </c>
      <c r="H113" s="749">
        <v>224964</v>
      </c>
      <c r="I113" s="749">
        <v>224964</v>
      </c>
      <c r="J113" s="749" t="s">
        <v>857</v>
      </c>
      <c r="K113" s="749" t="s">
        <v>858</v>
      </c>
      <c r="L113" s="752">
        <v>107.87000000000003</v>
      </c>
      <c r="M113" s="752">
        <v>4</v>
      </c>
      <c r="N113" s="753">
        <v>431.48000000000013</v>
      </c>
    </row>
    <row r="114" spans="1:14" ht="14.4" customHeight="1" x14ac:dyDescent="0.3">
      <c r="A114" s="747" t="s">
        <v>568</v>
      </c>
      <c r="B114" s="748" t="s">
        <v>569</v>
      </c>
      <c r="C114" s="749" t="s">
        <v>588</v>
      </c>
      <c r="D114" s="750" t="s">
        <v>589</v>
      </c>
      <c r="E114" s="751">
        <v>50113001</v>
      </c>
      <c r="F114" s="750" t="s">
        <v>654</v>
      </c>
      <c r="G114" s="749" t="s">
        <v>655</v>
      </c>
      <c r="H114" s="749">
        <v>844864</v>
      </c>
      <c r="I114" s="749">
        <v>85346</v>
      </c>
      <c r="J114" s="749" t="s">
        <v>859</v>
      </c>
      <c r="K114" s="749" t="s">
        <v>860</v>
      </c>
      <c r="L114" s="752">
        <v>304.64999999999998</v>
      </c>
      <c r="M114" s="752">
        <v>2</v>
      </c>
      <c r="N114" s="753">
        <v>609.29999999999995</v>
      </c>
    </row>
    <row r="115" spans="1:14" ht="14.4" customHeight="1" x14ac:dyDescent="0.3">
      <c r="A115" s="747" t="s">
        <v>568</v>
      </c>
      <c r="B115" s="748" t="s">
        <v>569</v>
      </c>
      <c r="C115" s="749" t="s">
        <v>588</v>
      </c>
      <c r="D115" s="750" t="s">
        <v>589</v>
      </c>
      <c r="E115" s="751">
        <v>50113001</v>
      </c>
      <c r="F115" s="750" t="s">
        <v>654</v>
      </c>
      <c r="G115" s="749" t="s">
        <v>655</v>
      </c>
      <c r="H115" s="749">
        <v>394712</v>
      </c>
      <c r="I115" s="749">
        <v>0</v>
      </c>
      <c r="J115" s="749" t="s">
        <v>861</v>
      </c>
      <c r="K115" s="749" t="s">
        <v>862</v>
      </c>
      <c r="L115" s="752">
        <v>28.75</v>
      </c>
      <c r="M115" s="752">
        <v>216</v>
      </c>
      <c r="N115" s="753">
        <v>6210</v>
      </c>
    </row>
    <row r="116" spans="1:14" ht="14.4" customHeight="1" x14ac:dyDescent="0.3">
      <c r="A116" s="747" t="s">
        <v>568</v>
      </c>
      <c r="B116" s="748" t="s">
        <v>569</v>
      </c>
      <c r="C116" s="749" t="s">
        <v>588</v>
      </c>
      <c r="D116" s="750" t="s">
        <v>589</v>
      </c>
      <c r="E116" s="751">
        <v>50113001</v>
      </c>
      <c r="F116" s="750" t="s">
        <v>654</v>
      </c>
      <c r="G116" s="749" t="s">
        <v>655</v>
      </c>
      <c r="H116" s="749">
        <v>902048</v>
      </c>
      <c r="I116" s="749">
        <v>0</v>
      </c>
      <c r="J116" s="749" t="s">
        <v>863</v>
      </c>
      <c r="K116" s="749" t="s">
        <v>864</v>
      </c>
      <c r="L116" s="752">
        <v>331.1999980887087</v>
      </c>
      <c r="M116" s="752">
        <v>588</v>
      </c>
      <c r="N116" s="753">
        <v>194745.59887616072</v>
      </c>
    </row>
    <row r="117" spans="1:14" ht="14.4" customHeight="1" x14ac:dyDescent="0.3">
      <c r="A117" s="747" t="s">
        <v>568</v>
      </c>
      <c r="B117" s="748" t="s">
        <v>569</v>
      </c>
      <c r="C117" s="749" t="s">
        <v>588</v>
      </c>
      <c r="D117" s="750" t="s">
        <v>589</v>
      </c>
      <c r="E117" s="751">
        <v>50113001</v>
      </c>
      <c r="F117" s="750" t="s">
        <v>654</v>
      </c>
      <c r="G117" s="749" t="s">
        <v>655</v>
      </c>
      <c r="H117" s="749">
        <v>498549</v>
      </c>
      <c r="I117" s="749">
        <v>0</v>
      </c>
      <c r="J117" s="749" t="s">
        <v>865</v>
      </c>
      <c r="K117" s="749" t="s">
        <v>866</v>
      </c>
      <c r="L117" s="752">
        <v>333.5</v>
      </c>
      <c r="M117" s="752">
        <v>65</v>
      </c>
      <c r="N117" s="753">
        <v>21677.5</v>
      </c>
    </row>
    <row r="118" spans="1:14" ht="14.4" customHeight="1" x14ac:dyDescent="0.3">
      <c r="A118" s="747" t="s">
        <v>568</v>
      </c>
      <c r="B118" s="748" t="s">
        <v>569</v>
      </c>
      <c r="C118" s="749" t="s">
        <v>588</v>
      </c>
      <c r="D118" s="750" t="s">
        <v>589</v>
      </c>
      <c r="E118" s="751">
        <v>50113001</v>
      </c>
      <c r="F118" s="750" t="s">
        <v>654</v>
      </c>
      <c r="G118" s="749" t="s">
        <v>655</v>
      </c>
      <c r="H118" s="749">
        <v>498550</v>
      </c>
      <c r="I118" s="749">
        <v>0</v>
      </c>
      <c r="J118" s="749" t="s">
        <v>867</v>
      </c>
      <c r="K118" s="749" t="s">
        <v>868</v>
      </c>
      <c r="L118" s="752">
        <v>322</v>
      </c>
      <c r="M118" s="752">
        <v>36</v>
      </c>
      <c r="N118" s="753">
        <v>11592</v>
      </c>
    </row>
    <row r="119" spans="1:14" ht="14.4" customHeight="1" x14ac:dyDescent="0.3">
      <c r="A119" s="747" t="s">
        <v>568</v>
      </c>
      <c r="B119" s="748" t="s">
        <v>569</v>
      </c>
      <c r="C119" s="749" t="s">
        <v>588</v>
      </c>
      <c r="D119" s="750" t="s">
        <v>589</v>
      </c>
      <c r="E119" s="751">
        <v>50113001</v>
      </c>
      <c r="F119" s="750" t="s">
        <v>654</v>
      </c>
      <c r="G119" s="749" t="s">
        <v>655</v>
      </c>
      <c r="H119" s="749">
        <v>501993</v>
      </c>
      <c r="I119" s="749">
        <v>0</v>
      </c>
      <c r="J119" s="749" t="s">
        <v>869</v>
      </c>
      <c r="K119" s="749" t="s">
        <v>868</v>
      </c>
      <c r="L119" s="752">
        <v>322</v>
      </c>
      <c r="M119" s="752">
        <v>144</v>
      </c>
      <c r="N119" s="753">
        <v>46368</v>
      </c>
    </row>
    <row r="120" spans="1:14" ht="14.4" customHeight="1" x14ac:dyDescent="0.3">
      <c r="A120" s="747" t="s">
        <v>568</v>
      </c>
      <c r="B120" s="748" t="s">
        <v>569</v>
      </c>
      <c r="C120" s="749" t="s">
        <v>588</v>
      </c>
      <c r="D120" s="750" t="s">
        <v>589</v>
      </c>
      <c r="E120" s="751">
        <v>50113001</v>
      </c>
      <c r="F120" s="750" t="s">
        <v>654</v>
      </c>
      <c r="G120" s="749" t="s">
        <v>655</v>
      </c>
      <c r="H120" s="749">
        <v>501387</v>
      </c>
      <c r="I120" s="749">
        <v>0</v>
      </c>
      <c r="J120" s="749" t="s">
        <v>870</v>
      </c>
      <c r="K120" s="749" t="s">
        <v>871</v>
      </c>
      <c r="L120" s="752">
        <v>254.10000932326261</v>
      </c>
      <c r="M120" s="752">
        <v>168</v>
      </c>
      <c r="N120" s="753">
        <v>42688.801566308117</v>
      </c>
    </row>
    <row r="121" spans="1:14" ht="14.4" customHeight="1" x14ac:dyDescent="0.3">
      <c r="A121" s="747" t="s">
        <v>568</v>
      </c>
      <c r="B121" s="748" t="s">
        <v>569</v>
      </c>
      <c r="C121" s="749" t="s">
        <v>588</v>
      </c>
      <c r="D121" s="750" t="s">
        <v>589</v>
      </c>
      <c r="E121" s="751">
        <v>50113001</v>
      </c>
      <c r="F121" s="750" t="s">
        <v>654</v>
      </c>
      <c r="G121" s="749" t="s">
        <v>655</v>
      </c>
      <c r="H121" s="749">
        <v>398077</v>
      </c>
      <c r="I121" s="749">
        <v>0</v>
      </c>
      <c r="J121" s="749" t="s">
        <v>872</v>
      </c>
      <c r="K121" s="749" t="s">
        <v>873</v>
      </c>
      <c r="L121" s="752">
        <v>42.55</v>
      </c>
      <c r="M121" s="752">
        <v>60</v>
      </c>
      <c r="N121" s="753">
        <v>2553</v>
      </c>
    </row>
    <row r="122" spans="1:14" ht="14.4" customHeight="1" x14ac:dyDescent="0.3">
      <c r="A122" s="747" t="s">
        <v>568</v>
      </c>
      <c r="B122" s="748" t="s">
        <v>569</v>
      </c>
      <c r="C122" s="749" t="s">
        <v>588</v>
      </c>
      <c r="D122" s="750" t="s">
        <v>589</v>
      </c>
      <c r="E122" s="751">
        <v>50113001</v>
      </c>
      <c r="F122" s="750" t="s">
        <v>654</v>
      </c>
      <c r="G122" s="749" t="s">
        <v>655</v>
      </c>
      <c r="H122" s="749">
        <v>397413</v>
      </c>
      <c r="I122" s="749">
        <v>0</v>
      </c>
      <c r="J122" s="749" t="s">
        <v>874</v>
      </c>
      <c r="K122" s="749" t="s">
        <v>875</v>
      </c>
      <c r="L122" s="752">
        <v>139.70098368322206</v>
      </c>
      <c r="M122" s="752">
        <v>120</v>
      </c>
      <c r="N122" s="753">
        <v>16764.118041986647</v>
      </c>
    </row>
    <row r="123" spans="1:14" ht="14.4" customHeight="1" x14ac:dyDescent="0.3">
      <c r="A123" s="747" t="s">
        <v>568</v>
      </c>
      <c r="B123" s="748" t="s">
        <v>569</v>
      </c>
      <c r="C123" s="749" t="s">
        <v>588</v>
      </c>
      <c r="D123" s="750" t="s">
        <v>589</v>
      </c>
      <c r="E123" s="751">
        <v>50113001</v>
      </c>
      <c r="F123" s="750" t="s">
        <v>654</v>
      </c>
      <c r="G123" s="749" t="s">
        <v>655</v>
      </c>
      <c r="H123" s="749">
        <v>107678</v>
      </c>
      <c r="I123" s="749">
        <v>107678</v>
      </c>
      <c r="J123" s="749" t="s">
        <v>876</v>
      </c>
      <c r="K123" s="749" t="s">
        <v>877</v>
      </c>
      <c r="L123" s="752">
        <v>459.8</v>
      </c>
      <c r="M123" s="752">
        <v>1</v>
      </c>
      <c r="N123" s="753">
        <v>459.8</v>
      </c>
    </row>
    <row r="124" spans="1:14" ht="14.4" customHeight="1" x14ac:dyDescent="0.3">
      <c r="A124" s="747" t="s">
        <v>568</v>
      </c>
      <c r="B124" s="748" t="s">
        <v>569</v>
      </c>
      <c r="C124" s="749" t="s">
        <v>588</v>
      </c>
      <c r="D124" s="750" t="s">
        <v>589</v>
      </c>
      <c r="E124" s="751">
        <v>50113001</v>
      </c>
      <c r="F124" s="750" t="s">
        <v>654</v>
      </c>
      <c r="G124" s="749" t="s">
        <v>655</v>
      </c>
      <c r="H124" s="749">
        <v>848725</v>
      </c>
      <c r="I124" s="749">
        <v>107677</v>
      </c>
      <c r="J124" s="749" t="s">
        <v>876</v>
      </c>
      <c r="K124" s="749" t="s">
        <v>878</v>
      </c>
      <c r="L124" s="752">
        <v>382.11</v>
      </c>
      <c r="M124" s="752">
        <v>26</v>
      </c>
      <c r="N124" s="753">
        <v>9934.86</v>
      </c>
    </row>
    <row r="125" spans="1:14" ht="14.4" customHeight="1" x14ac:dyDescent="0.3">
      <c r="A125" s="747" t="s">
        <v>568</v>
      </c>
      <c r="B125" s="748" t="s">
        <v>569</v>
      </c>
      <c r="C125" s="749" t="s">
        <v>588</v>
      </c>
      <c r="D125" s="750" t="s">
        <v>589</v>
      </c>
      <c r="E125" s="751">
        <v>50113001</v>
      </c>
      <c r="F125" s="750" t="s">
        <v>654</v>
      </c>
      <c r="G125" s="749" t="s">
        <v>655</v>
      </c>
      <c r="H125" s="749">
        <v>100489</v>
      </c>
      <c r="I125" s="749">
        <v>489</v>
      </c>
      <c r="J125" s="749" t="s">
        <v>879</v>
      </c>
      <c r="K125" s="749" t="s">
        <v>880</v>
      </c>
      <c r="L125" s="752">
        <v>47.34</v>
      </c>
      <c r="M125" s="752">
        <v>10</v>
      </c>
      <c r="N125" s="753">
        <v>473.40000000000003</v>
      </c>
    </row>
    <row r="126" spans="1:14" ht="14.4" customHeight="1" x14ac:dyDescent="0.3">
      <c r="A126" s="747" t="s">
        <v>568</v>
      </c>
      <c r="B126" s="748" t="s">
        <v>569</v>
      </c>
      <c r="C126" s="749" t="s">
        <v>588</v>
      </c>
      <c r="D126" s="750" t="s">
        <v>589</v>
      </c>
      <c r="E126" s="751">
        <v>50113001</v>
      </c>
      <c r="F126" s="750" t="s">
        <v>654</v>
      </c>
      <c r="G126" s="749" t="s">
        <v>655</v>
      </c>
      <c r="H126" s="749">
        <v>117996</v>
      </c>
      <c r="I126" s="749">
        <v>17996</v>
      </c>
      <c r="J126" s="749" t="s">
        <v>881</v>
      </c>
      <c r="K126" s="749" t="s">
        <v>882</v>
      </c>
      <c r="L126" s="752">
        <v>73.47999999999999</v>
      </c>
      <c r="M126" s="752">
        <v>2</v>
      </c>
      <c r="N126" s="753">
        <v>146.95999999999998</v>
      </c>
    </row>
    <row r="127" spans="1:14" ht="14.4" customHeight="1" x14ac:dyDescent="0.3">
      <c r="A127" s="747" t="s">
        <v>568</v>
      </c>
      <c r="B127" s="748" t="s">
        <v>569</v>
      </c>
      <c r="C127" s="749" t="s">
        <v>588</v>
      </c>
      <c r="D127" s="750" t="s">
        <v>589</v>
      </c>
      <c r="E127" s="751">
        <v>50113001</v>
      </c>
      <c r="F127" s="750" t="s">
        <v>654</v>
      </c>
      <c r="G127" s="749" t="s">
        <v>655</v>
      </c>
      <c r="H127" s="749">
        <v>900441</v>
      </c>
      <c r="I127" s="749">
        <v>0</v>
      </c>
      <c r="J127" s="749" t="s">
        <v>883</v>
      </c>
      <c r="K127" s="749" t="s">
        <v>884</v>
      </c>
      <c r="L127" s="752">
        <v>199.52105552553357</v>
      </c>
      <c r="M127" s="752">
        <v>4</v>
      </c>
      <c r="N127" s="753">
        <v>798.08422210213428</v>
      </c>
    </row>
    <row r="128" spans="1:14" ht="14.4" customHeight="1" x14ac:dyDescent="0.3">
      <c r="A128" s="747" t="s">
        <v>568</v>
      </c>
      <c r="B128" s="748" t="s">
        <v>569</v>
      </c>
      <c r="C128" s="749" t="s">
        <v>588</v>
      </c>
      <c r="D128" s="750" t="s">
        <v>589</v>
      </c>
      <c r="E128" s="751">
        <v>50113001</v>
      </c>
      <c r="F128" s="750" t="s">
        <v>654</v>
      </c>
      <c r="G128" s="749" t="s">
        <v>655</v>
      </c>
      <c r="H128" s="749">
        <v>500092</v>
      </c>
      <c r="I128" s="749">
        <v>0</v>
      </c>
      <c r="J128" s="749" t="s">
        <v>885</v>
      </c>
      <c r="K128" s="749" t="s">
        <v>570</v>
      </c>
      <c r="L128" s="752">
        <v>600.57650000000012</v>
      </c>
      <c r="M128" s="752">
        <v>1</v>
      </c>
      <c r="N128" s="753">
        <v>600.57650000000012</v>
      </c>
    </row>
    <row r="129" spans="1:14" ht="14.4" customHeight="1" x14ac:dyDescent="0.3">
      <c r="A129" s="747" t="s">
        <v>568</v>
      </c>
      <c r="B129" s="748" t="s">
        <v>569</v>
      </c>
      <c r="C129" s="749" t="s">
        <v>588</v>
      </c>
      <c r="D129" s="750" t="s">
        <v>589</v>
      </c>
      <c r="E129" s="751">
        <v>50113001</v>
      </c>
      <c r="F129" s="750" t="s">
        <v>654</v>
      </c>
      <c r="G129" s="749" t="s">
        <v>655</v>
      </c>
      <c r="H129" s="749">
        <v>498367</v>
      </c>
      <c r="I129" s="749">
        <v>0</v>
      </c>
      <c r="J129" s="749" t="s">
        <v>886</v>
      </c>
      <c r="K129" s="749" t="s">
        <v>570</v>
      </c>
      <c r="L129" s="752">
        <v>138.02627656629539</v>
      </c>
      <c r="M129" s="752">
        <v>7</v>
      </c>
      <c r="N129" s="753">
        <v>966.18393596406781</v>
      </c>
    </row>
    <row r="130" spans="1:14" ht="14.4" customHeight="1" x14ac:dyDescent="0.3">
      <c r="A130" s="747" t="s">
        <v>568</v>
      </c>
      <c r="B130" s="748" t="s">
        <v>569</v>
      </c>
      <c r="C130" s="749" t="s">
        <v>588</v>
      </c>
      <c r="D130" s="750" t="s">
        <v>589</v>
      </c>
      <c r="E130" s="751">
        <v>50113001</v>
      </c>
      <c r="F130" s="750" t="s">
        <v>654</v>
      </c>
      <c r="G130" s="749" t="s">
        <v>655</v>
      </c>
      <c r="H130" s="749">
        <v>900071</v>
      </c>
      <c r="I130" s="749">
        <v>0</v>
      </c>
      <c r="J130" s="749" t="s">
        <v>887</v>
      </c>
      <c r="K130" s="749" t="s">
        <v>570</v>
      </c>
      <c r="L130" s="752">
        <v>158.46530030526412</v>
      </c>
      <c r="M130" s="752">
        <v>2</v>
      </c>
      <c r="N130" s="753">
        <v>316.93060061052824</v>
      </c>
    </row>
    <row r="131" spans="1:14" ht="14.4" customHeight="1" x14ac:dyDescent="0.3">
      <c r="A131" s="747" t="s">
        <v>568</v>
      </c>
      <c r="B131" s="748" t="s">
        <v>569</v>
      </c>
      <c r="C131" s="749" t="s">
        <v>588</v>
      </c>
      <c r="D131" s="750" t="s">
        <v>589</v>
      </c>
      <c r="E131" s="751">
        <v>50113001</v>
      </c>
      <c r="F131" s="750" t="s">
        <v>654</v>
      </c>
      <c r="G131" s="749" t="s">
        <v>655</v>
      </c>
      <c r="H131" s="749">
        <v>900518</v>
      </c>
      <c r="I131" s="749">
        <v>0</v>
      </c>
      <c r="J131" s="749" t="s">
        <v>888</v>
      </c>
      <c r="K131" s="749" t="s">
        <v>570</v>
      </c>
      <c r="L131" s="752">
        <v>289.779507906714</v>
      </c>
      <c r="M131" s="752">
        <v>1</v>
      </c>
      <c r="N131" s="753">
        <v>289.779507906714</v>
      </c>
    </row>
    <row r="132" spans="1:14" ht="14.4" customHeight="1" x14ac:dyDescent="0.3">
      <c r="A132" s="747" t="s">
        <v>568</v>
      </c>
      <c r="B132" s="748" t="s">
        <v>569</v>
      </c>
      <c r="C132" s="749" t="s">
        <v>588</v>
      </c>
      <c r="D132" s="750" t="s">
        <v>589</v>
      </c>
      <c r="E132" s="751">
        <v>50113001</v>
      </c>
      <c r="F132" s="750" t="s">
        <v>654</v>
      </c>
      <c r="G132" s="749" t="s">
        <v>660</v>
      </c>
      <c r="H132" s="749">
        <v>187427</v>
      </c>
      <c r="I132" s="749">
        <v>187427</v>
      </c>
      <c r="J132" s="749" t="s">
        <v>889</v>
      </c>
      <c r="K132" s="749" t="s">
        <v>890</v>
      </c>
      <c r="L132" s="752">
        <v>62.670000000000009</v>
      </c>
      <c r="M132" s="752">
        <v>1</v>
      </c>
      <c r="N132" s="753">
        <v>62.670000000000009</v>
      </c>
    </row>
    <row r="133" spans="1:14" ht="14.4" customHeight="1" x14ac:dyDescent="0.3">
      <c r="A133" s="747" t="s">
        <v>568</v>
      </c>
      <c r="B133" s="748" t="s">
        <v>569</v>
      </c>
      <c r="C133" s="749" t="s">
        <v>588</v>
      </c>
      <c r="D133" s="750" t="s">
        <v>589</v>
      </c>
      <c r="E133" s="751">
        <v>50113001</v>
      </c>
      <c r="F133" s="750" t="s">
        <v>654</v>
      </c>
      <c r="G133" s="749" t="s">
        <v>660</v>
      </c>
      <c r="H133" s="749">
        <v>197125</v>
      </c>
      <c r="I133" s="749">
        <v>197125</v>
      </c>
      <c r="J133" s="749" t="s">
        <v>891</v>
      </c>
      <c r="K133" s="749" t="s">
        <v>892</v>
      </c>
      <c r="L133" s="752">
        <v>110</v>
      </c>
      <c r="M133" s="752">
        <v>8</v>
      </c>
      <c r="N133" s="753">
        <v>880</v>
      </c>
    </row>
    <row r="134" spans="1:14" ht="14.4" customHeight="1" x14ac:dyDescent="0.3">
      <c r="A134" s="747" t="s">
        <v>568</v>
      </c>
      <c r="B134" s="748" t="s">
        <v>569</v>
      </c>
      <c r="C134" s="749" t="s">
        <v>588</v>
      </c>
      <c r="D134" s="750" t="s">
        <v>589</v>
      </c>
      <c r="E134" s="751">
        <v>50113001</v>
      </c>
      <c r="F134" s="750" t="s">
        <v>654</v>
      </c>
      <c r="G134" s="749" t="s">
        <v>655</v>
      </c>
      <c r="H134" s="749">
        <v>802327</v>
      </c>
      <c r="I134" s="749">
        <v>49781</v>
      </c>
      <c r="J134" s="749" t="s">
        <v>893</v>
      </c>
      <c r="K134" s="749" t="s">
        <v>894</v>
      </c>
      <c r="L134" s="752">
        <v>934.01</v>
      </c>
      <c r="M134" s="752">
        <v>5</v>
      </c>
      <c r="N134" s="753">
        <v>4670.05</v>
      </c>
    </row>
    <row r="135" spans="1:14" ht="14.4" customHeight="1" x14ac:dyDescent="0.3">
      <c r="A135" s="747" t="s">
        <v>568</v>
      </c>
      <c r="B135" s="748" t="s">
        <v>569</v>
      </c>
      <c r="C135" s="749" t="s">
        <v>588</v>
      </c>
      <c r="D135" s="750" t="s">
        <v>589</v>
      </c>
      <c r="E135" s="751">
        <v>50113001</v>
      </c>
      <c r="F135" s="750" t="s">
        <v>654</v>
      </c>
      <c r="G135" s="749" t="s">
        <v>655</v>
      </c>
      <c r="H135" s="749">
        <v>218236</v>
      </c>
      <c r="I135" s="749">
        <v>218236</v>
      </c>
      <c r="J135" s="749" t="s">
        <v>895</v>
      </c>
      <c r="K135" s="749" t="s">
        <v>896</v>
      </c>
      <c r="L135" s="752">
        <v>60.340000000000018</v>
      </c>
      <c r="M135" s="752">
        <v>1</v>
      </c>
      <c r="N135" s="753">
        <v>60.340000000000018</v>
      </c>
    </row>
    <row r="136" spans="1:14" ht="14.4" customHeight="1" x14ac:dyDescent="0.3">
      <c r="A136" s="747" t="s">
        <v>568</v>
      </c>
      <c r="B136" s="748" t="s">
        <v>569</v>
      </c>
      <c r="C136" s="749" t="s">
        <v>588</v>
      </c>
      <c r="D136" s="750" t="s">
        <v>589</v>
      </c>
      <c r="E136" s="751">
        <v>50113001</v>
      </c>
      <c r="F136" s="750" t="s">
        <v>654</v>
      </c>
      <c r="G136" s="749" t="s">
        <v>655</v>
      </c>
      <c r="H136" s="749">
        <v>186393</v>
      </c>
      <c r="I136" s="749">
        <v>86393</v>
      </c>
      <c r="J136" s="749" t="s">
        <v>897</v>
      </c>
      <c r="K136" s="749" t="s">
        <v>898</v>
      </c>
      <c r="L136" s="752">
        <v>51.610000000000021</v>
      </c>
      <c r="M136" s="752">
        <v>1</v>
      </c>
      <c r="N136" s="753">
        <v>51.610000000000021</v>
      </c>
    </row>
    <row r="137" spans="1:14" ht="14.4" customHeight="1" x14ac:dyDescent="0.3">
      <c r="A137" s="747" t="s">
        <v>568</v>
      </c>
      <c r="B137" s="748" t="s">
        <v>569</v>
      </c>
      <c r="C137" s="749" t="s">
        <v>588</v>
      </c>
      <c r="D137" s="750" t="s">
        <v>589</v>
      </c>
      <c r="E137" s="751">
        <v>50113001</v>
      </c>
      <c r="F137" s="750" t="s">
        <v>654</v>
      </c>
      <c r="G137" s="749" t="s">
        <v>655</v>
      </c>
      <c r="H137" s="749">
        <v>846813</v>
      </c>
      <c r="I137" s="749">
        <v>137120</v>
      </c>
      <c r="J137" s="749" t="s">
        <v>899</v>
      </c>
      <c r="K137" s="749" t="s">
        <v>900</v>
      </c>
      <c r="L137" s="752">
        <v>71.470000000000013</v>
      </c>
      <c r="M137" s="752">
        <v>1</v>
      </c>
      <c r="N137" s="753">
        <v>71.470000000000013</v>
      </c>
    </row>
    <row r="138" spans="1:14" ht="14.4" customHeight="1" x14ac:dyDescent="0.3">
      <c r="A138" s="747" t="s">
        <v>568</v>
      </c>
      <c r="B138" s="748" t="s">
        <v>569</v>
      </c>
      <c r="C138" s="749" t="s">
        <v>588</v>
      </c>
      <c r="D138" s="750" t="s">
        <v>589</v>
      </c>
      <c r="E138" s="751">
        <v>50113001</v>
      </c>
      <c r="F138" s="750" t="s">
        <v>654</v>
      </c>
      <c r="G138" s="749" t="s">
        <v>655</v>
      </c>
      <c r="H138" s="749">
        <v>100499</v>
      </c>
      <c r="I138" s="749">
        <v>499</v>
      </c>
      <c r="J138" s="749" t="s">
        <v>671</v>
      </c>
      <c r="K138" s="749" t="s">
        <v>901</v>
      </c>
      <c r="L138" s="752">
        <v>113.18000000000002</v>
      </c>
      <c r="M138" s="752">
        <v>20</v>
      </c>
      <c r="N138" s="753">
        <v>2263.6000000000004</v>
      </c>
    </row>
    <row r="139" spans="1:14" ht="14.4" customHeight="1" x14ac:dyDescent="0.3">
      <c r="A139" s="747" t="s">
        <v>568</v>
      </c>
      <c r="B139" s="748" t="s">
        <v>569</v>
      </c>
      <c r="C139" s="749" t="s">
        <v>588</v>
      </c>
      <c r="D139" s="750" t="s">
        <v>589</v>
      </c>
      <c r="E139" s="751">
        <v>50113001</v>
      </c>
      <c r="F139" s="750" t="s">
        <v>654</v>
      </c>
      <c r="G139" s="749" t="s">
        <v>655</v>
      </c>
      <c r="H139" s="749">
        <v>100498</v>
      </c>
      <c r="I139" s="749">
        <v>498</v>
      </c>
      <c r="J139" s="749" t="s">
        <v>671</v>
      </c>
      <c r="K139" s="749" t="s">
        <v>672</v>
      </c>
      <c r="L139" s="752">
        <v>108.75</v>
      </c>
      <c r="M139" s="752">
        <v>20</v>
      </c>
      <c r="N139" s="753">
        <v>2175</v>
      </c>
    </row>
    <row r="140" spans="1:14" ht="14.4" customHeight="1" x14ac:dyDescent="0.3">
      <c r="A140" s="747" t="s">
        <v>568</v>
      </c>
      <c r="B140" s="748" t="s">
        <v>569</v>
      </c>
      <c r="C140" s="749" t="s">
        <v>588</v>
      </c>
      <c r="D140" s="750" t="s">
        <v>589</v>
      </c>
      <c r="E140" s="751">
        <v>50113001</v>
      </c>
      <c r="F140" s="750" t="s">
        <v>654</v>
      </c>
      <c r="G140" s="749" t="s">
        <v>655</v>
      </c>
      <c r="H140" s="749">
        <v>215978</v>
      </c>
      <c r="I140" s="749">
        <v>215978</v>
      </c>
      <c r="J140" s="749" t="s">
        <v>902</v>
      </c>
      <c r="K140" s="749" t="s">
        <v>903</v>
      </c>
      <c r="L140" s="752">
        <v>120.29333333333336</v>
      </c>
      <c r="M140" s="752">
        <v>6</v>
      </c>
      <c r="N140" s="753">
        <v>721.76000000000022</v>
      </c>
    </row>
    <row r="141" spans="1:14" ht="14.4" customHeight="1" x14ac:dyDescent="0.3">
      <c r="A141" s="747" t="s">
        <v>568</v>
      </c>
      <c r="B141" s="748" t="s">
        <v>569</v>
      </c>
      <c r="C141" s="749" t="s">
        <v>588</v>
      </c>
      <c r="D141" s="750" t="s">
        <v>589</v>
      </c>
      <c r="E141" s="751">
        <v>50113001</v>
      </c>
      <c r="F141" s="750" t="s">
        <v>654</v>
      </c>
      <c r="G141" s="749" t="s">
        <v>655</v>
      </c>
      <c r="H141" s="749">
        <v>225168</v>
      </c>
      <c r="I141" s="749">
        <v>225168</v>
      </c>
      <c r="J141" s="749" t="s">
        <v>904</v>
      </c>
      <c r="K141" s="749" t="s">
        <v>905</v>
      </c>
      <c r="L141" s="752">
        <v>63.535998723729406</v>
      </c>
      <c r="M141" s="752">
        <v>1</v>
      </c>
      <c r="N141" s="753">
        <v>63.535998723729406</v>
      </c>
    </row>
    <row r="142" spans="1:14" ht="14.4" customHeight="1" x14ac:dyDescent="0.3">
      <c r="A142" s="747" t="s">
        <v>568</v>
      </c>
      <c r="B142" s="748" t="s">
        <v>569</v>
      </c>
      <c r="C142" s="749" t="s">
        <v>588</v>
      </c>
      <c r="D142" s="750" t="s">
        <v>589</v>
      </c>
      <c r="E142" s="751">
        <v>50113001</v>
      </c>
      <c r="F142" s="750" t="s">
        <v>654</v>
      </c>
      <c r="G142" s="749" t="s">
        <v>655</v>
      </c>
      <c r="H142" s="749">
        <v>102684</v>
      </c>
      <c r="I142" s="749">
        <v>2684</v>
      </c>
      <c r="J142" s="749" t="s">
        <v>673</v>
      </c>
      <c r="K142" s="749" t="s">
        <v>906</v>
      </c>
      <c r="L142" s="752">
        <v>104.23000000000005</v>
      </c>
      <c r="M142" s="752">
        <v>5</v>
      </c>
      <c r="N142" s="753">
        <v>521.1500000000002</v>
      </c>
    </row>
    <row r="143" spans="1:14" ht="14.4" customHeight="1" x14ac:dyDescent="0.3">
      <c r="A143" s="747" t="s">
        <v>568</v>
      </c>
      <c r="B143" s="748" t="s">
        <v>569</v>
      </c>
      <c r="C143" s="749" t="s">
        <v>588</v>
      </c>
      <c r="D143" s="750" t="s">
        <v>589</v>
      </c>
      <c r="E143" s="751">
        <v>50113001</v>
      </c>
      <c r="F143" s="750" t="s">
        <v>654</v>
      </c>
      <c r="G143" s="749" t="s">
        <v>655</v>
      </c>
      <c r="H143" s="749">
        <v>100502</v>
      </c>
      <c r="I143" s="749">
        <v>502</v>
      </c>
      <c r="J143" s="749" t="s">
        <v>673</v>
      </c>
      <c r="K143" s="749" t="s">
        <v>674</v>
      </c>
      <c r="L143" s="752">
        <v>238.66000000000003</v>
      </c>
      <c r="M143" s="752">
        <v>8</v>
      </c>
      <c r="N143" s="753">
        <v>1909.2800000000002</v>
      </c>
    </row>
    <row r="144" spans="1:14" ht="14.4" customHeight="1" x14ac:dyDescent="0.3">
      <c r="A144" s="747" t="s">
        <v>568</v>
      </c>
      <c r="B144" s="748" t="s">
        <v>569</v>
      </c>
      <c r="C144" s="749" t="s">
        <v>588</v>
      </c>
      <c r="D144" s="750" t="s">
        <v>589</v>
      </c>
      <c r="E144" s="751">
        <v>50113001</v>
      </c>
      <c r="F144" s="750" t="s">
        <v>654</v>
      </c>
      <c r="G144" s="749" t="s">
        <v>660</v>
      </c>
      <c r="H144" s="749">
        <v>184095</v>
      </c>
      <c r="I144" s="749">
        <v>184095</v>
      </c>
      <c r="J144" s="749" t="s">
        <v>907</v>
      </c>
      <c r="K144" s="749" t="s">
        <v>908</v>
      </c>
      <c r="L144" s="752">
        <v>281.76933333333335</v>
      </c>
      <c r="M144" s="752">
        <v>15</v>
      </c>
      <c r="N144" s="753">
        <v>4226.54</v>
      </c>
    </row>
    <row r="145" spans="1:14" ht="14.4" customHeight="1" x14ac:dyDescent="0.3">
      <c r="A145" s="747" t="s">
        <v>568</v>
      </c>
      <c r="B145" s="748" t="s">
        <v>569</v>
      </c>
      <c r="C145" s="749" t="s">
        <v>588</v>
      </c>
      <c r="D145" s="750" t="s">
        <v>589</v>
      </c>
      <c r="E145" s="751">
        <v>50113001</v>
      </c>
      <c r="F145" s="750" t="s">
        <v>654</v>
      </c>
      <c r="G145" s="749" t="s">
        <v>655</v>
      </c>
      <c r="H145" s="749">
        <v>194804</v>
      </c>
      <c r="I145" s="749">
        <v>94804</v>
      </c>
      <c r="J145" s="749" t="s">
        <v>909</v>
      </c>
      <c r="K145" s="749" t="s">
        <v>910</v>
      </c>
      <c r="L145" s="752">
        <v>58.530000000000015</v>
      </c>
      <c r="M145" s="752">
        <v>2</v>
      </c>
      <c r="N145" s="753">
        <v>117.06000000000003</v>
      </c>
    </row>
    <row r="146" spans="1:14" ht="14.4" customHeight="1" x14ac:dyDescent="0.3">
      <c r="A146" s="747" t="s">
        <v>568</v>
      </c>
      <c r="B146" s="748" t="s">
        <v>569</v>
      </c>
      <c r="C146" s="749" t="s">
        <v>588</v>
      </c>
      <c r="D146" s="750" t="s">
        <v>589</v>
      </c>
      <c r="E146" s="751">
        <v>50113001</v>
      </c>
      <c r="F146" s="750" t="s">
        <v>654</v>
      </c>
      <c r="G146" s="749" t="s">
        <v>655</v>
      </c>
      <c r="H146" s="749">
        <v>100516</v>
      </c>
      <c r="I146" s="749">
        <v>516</v>
      </c>
      <c r="J146" s="749" t="s">
        <v>911</v>
      </c>
      <c r="K146" s="749" t="s">
        <v>912</v>
      </c>
      <c r="L146" s="752">
        <v>98.359999999999971</v>
      </c>
      <c r="M146" s="752">
        <v>1</v>
      </c>
      <c r="N146" s="753">
        <v>98.359999999999971</v>
      </c>
    </row>
    <row r="147" spans="1:14" ht="14.4" customHeight="1" x14ac:dyDescent="0.3">
      <c r="A147" s="747" t="s">
        <v>568</v>
      </c>
      <c r="B147" s="748" t="s">
        <v>569</v>
      </c>
      <c r="C147" s="749" t="s">
        <v>588</v>
      </c>
      <c r="D147" s="750" t="s">
        <v>589</v>
      </c>
      <c r="E147" s="751">
        <v>50113001</v>
      </c>
      <c r="F147" s="750" t="s">
        <v>654</v>
      </c>
      <c r="G147" s="749" t="s">
        <v>655</v>
      </c>
      <c r="H147" s="749">
        <v>110086</v>
      </c>
      <c r="I147" s="749">
        <v>10086</v>
      </c>
      <c r="J147" s="749" t="s">
        <v>913</v>
      </c>
      <c r="K147" s="749" t="s">
        <v>914</v>
      </c>
      <c r="L147" s="752">
        <v>1592.8</v>
      </c>
      <c r="M147" s="752">
        <v>9</v>
      </c>
      <c r="N147" s="753">
        <v>14335.199999999999</v>
      </c>
    </row>
    <row r="148" spans="1:14" ht="14.4" customHeight="1" x14ac:dyDescent="0.3">
      <c r="A148" s="747" t="s">
        <v>568</v>
      </c>
      <c r="B148" s="748" t="s">
        <v>569</v>
      </c>
      <c r="C148" s="749" t="s">
        <v>588</v>
      </c>
      <c r="D148" s="750" t="s">
        <v>589</v>
      </c>
      <c r="E148" s="751">
        <v>50113001</v>
      </c>
      <c r="F148" s="750" t="s">
        <v>654</v>
      </c>
      <c r="G148" s="749" t="s">
        <v>655</v>
      </c>
      <c r="H148" s="749">
        <v>230353</v>
      </c>
      <c r="I148" s="749">
        <v>230353</v>
      </c>
      <c r="J148" s="749" t="s">
        <v>913</v>
      </c>
      <c r="K148" s="749" t="s">
        <v>915</v>
      </c>
      <c r="L148" s="752">
        <v>1592.7999999999995</v>
      </c>
      <c r="M148" s="752">
        <v>1</v>
      </c>
      <c r="N148" s="753">
        <v>1592.7999999999995</v>
      </c>
    </row>
    <row r="149" spans="1:14" ht="14.4" customHeight="1" x14ac:dyDescent="0.3">
      <c r="A149" s="747" t="s">
        <v>568</v>
      </c>
      <c r="B149" s="748" t="s">
        <v>569</v>
      </c>
      <c r="C149" s="749" t="s">
        <v>588</v>
      </c>
      <c r="D149" s="750" t="s">
        <v>589</v>
      </c>
      <c r="E149" s="751">
        <v>50113001</v>
      </c>
      <c r="F149" s="750" t="s">
        <v>654</v>
      </c>
      <c r="G149" s="749" t="s">
        <v>660</v>
      </c>
      <c r="H149" s="749">
        <v>106618</v>
      </c>
      <c r="I149" s="749">
        <v>6618</v>
      </c>
      <c r="J149" s="749" t="s">
        <v>916</v>
      </c>
      <c r="K149" s="749" t="s">
        <v>917</v>
      </c>
      <c r="L149" s="752">
        <v>19.579999999999995</v>
      </c>
      <c r="M149" s="752">
        <v>1</v>
      </c>
      <c r="N149" s="753">
        <v>19.579999999999995</v>
      </c>
    </row>
    <row r="150" spans="1:14" ht="14.4" customHeight="1" x14ac:dyDescent="0.3">
      <c r="A150" s="747" t="s">
        <v>568</v>
      </c>
      <c r="B150" s="748" t="s">
        <v>569</v>
      </c>
      <c r="C150" s="749" t="s">
        <v>588</v>
      </c>
      <c r="D150" s="750" t="s">
        <v>589</v>
      </c>
      <c r="E150" s="751">
        <v>50113001</v>
      </c>
      <c r="F150" s="750" t="s">
        <v>654</v>
      </c>
      <c r="G150" s="749" t="s">
        <v>655</v>
      </c>
      <c r="H150" s="749">
        <v>184398</v>
      </c>
      <c r="I150" s="749">
        <v>84398</v>
      </c>
      <c r="J150" s="749" t="s">
        <v>918</v>
      </c>
      <c r="K150" s="749" t="s">
        <v>919</v>
      </c>
      <c r="L150" s="752">
        <v>114.17000000000003</v>
      </c>
      <c r="M150" s="752">
        <v>1</v>
      </c>
      <c r="N150" s="753">
        <v>114.17000000000003</v>
      </c>
    </row>
    <row r="151" spans="1:14" ht="14.4" customHeight="1" x14ac:dyDescent="0.3">
      <c r="A151" s="747" t="s">
        <v>568</v>
      </c>
      <c r="B151" s="748" t="s">
        <v>569</v>
      </c>
      <c r="C151" s="749" t="s">
        <v>588</v>
      </c>
      <c r="D151" s="750" t="s">
        <v>589</v>
      </c>
      <c r="E151" s="751">
        <v>50113001</v>
      </c>
      <c r="F151" s="750" t="s">
        <v>654</v>
      </c>
      <c r="G151" s="749" t="s">
        <v>655</v>
      </c>
      <c r="H151" s="749">
        <v>184399</v>
      </c>
      <c r="I151" s="749">
        <v>84399</v>
      </c>
      <c r="J151" s="749" t="s">
        <v>920</v>
      </c>
      <c r="K151" s="749" t="s">
        <v>921</v>
      </c>
      <c r="L151" s="752">
        <v>126.34999999999998</v>
      </c>
      <c r="M151" s="752">
        <v>1</v>
      </c>
      <c r="N151" s="753">
        <v>126.34999999999998</v>
      </c>
    </row>
    <row r="152" spans="1:14" ht="14.4" customHeight="1" x14ac:dyDescent="0.3">
      <c r="A152" s="747" t="s">
        <v>568</v>
      </c>
      <c r="B152" s="748" t="s">
        <v>569</v>
      </c>
      <c r="C152" s="749" t="s">
        <v>588</v>
      </c>
      <c r="D152" s="750" t="s">
        <v>589</v>
      </c>
      <c r="E152" s="751">
        <v>50113001</v>
      </c>
      <c r="F152" s="750" t="s">
        <v>654</v>
      </c>
      <c r="G152" s="749" t="s">
        <v>655</v>
      </c>
      <c r="H152" s="749">
        <v>104307</v>
      </c>
      <c r="I152" s="749">
        <v>4307</v>
      </c>
      <c r="J152" s="749" t="s">
        <v>922</v>
      </c>
      <c r="K152" s="749" t="s">
        <v>923</v>
      </c>
      <c r="L152" s="752">
        <v>351.19000000000011</v>
      </c>
      <c r="M152" s="752">
        <v>2</v>
      </c>
      <c r="N152" s="753">
        <v>702.38000000000022</v>
      </c>
    </row>
    <row r="153" spans="1:14" ht="14.4" customHeight="1" x14ac:dyDescent="0.3">
      <c r="A153" s="747" t="s">
        <v>568</v>
      </c>
      <c r="B153" s="748" t="s">
        <v>569</v>
      </c>
      <c r="C153" s="749" t="s">
        <v>588</v>
      </c>
      <c r="D153" s="750" t="s">
        <v>589</v>
      </c>
      <c r="E153" s="751">
        <v>50113001</v>
      </c>
      <c r="F153" s="750" t="s">
        <v>654</v>
      </c>
      <c r="G153" s="749" t="s">
        <v>655</v>
      </c>
      <c r="H153" s="749">
        <v>100536</v>
      </c>
      <c r="I153" s="749">
        <v>536</v>
      </c>
      <c r="J153" s="749" t="s">
        <v>924</v>
      </c>
      <c r="K153" s="749" t="s">
        <v>686</v>
      </c>
      <c r="L153" s="752">
        <v>140.24000000000004</v>
      </c>
      <c r="M153" s="752">
        <v>10</v>
      </c>
      <c r="N153" s="753">
        <v>1402.4000000000003</v>
      </c>
    </row>
    <row r="154" spans="1:14" ht="14.4" customHeight="1" x14ac:dyDescent="0.3">
      <c r="A154" s="747" t="s">
        <v>568</v>
      </c>
      <c r="B154" s="748" t="s">
        <v>569</v>
      </c>
      <c r="C154" s="749" t="s">
        <v>588</v>
      </c>
      <c r="D154" s="750" t="s">
        <v>589</v>
      </c>
      <c r="E154" s="751">
        <v>50113001</v>
      </c>
      <c r="F154" s="750" t="s">
        <v>654</v>
      </c>
      <c r="G154" s="749" t="s">
        <v>655</v>
      </c>
      <c r="H154" s="749">
        <v>216900</v>
      </c>
      <c r="I154" s="749">
        <v>216900</v>
      </c>
      <c r="J154" s="749" t="s">
        <v>925</v>
      </c>
      <c r="K154" s="749" t="s">
        <v>926</v>
      </c>
      <c r="L154" s="752">
        <v>701.18</v>
      </c>
      <c r="M154" s="752">
        <v>450</v>
      </c>
      <c r="N154" s="753">
        <v>315531</v>
      </c>
    </row>
    <row r="155" spans="1:14" ht="14.4" customHeight="1" x14ac:dyDescent="0.3">
      <c r="A155" s="747" t="s">
        <v>568</v>
      </c>
      <c r="B155" s="748" t="s">
        <v>569</v>
      </c>
      <c r="C155" s="749" t="s">
        <v>588</v>
      </c>
      <c r="D155" s="750" t="s">
        <v>589</v>
      </c>
      <c r="E155" s="751">
        <v>50113001</v>
      </c>
      <c r="F155" s="750" t="s">
        <v>654</v>
      </c>
      <c r="G155" s="749" t="s">
        <v>660</v>
      </c>
      <c r="H155" s="749">
        <v>107981</v>
      </c>
      <c r="I155" s="749">
        <v>7981</v>
      </c>
      <c r="J155" s="749" t="s">
        <v>677</v>
      </c>
      <c r="K155" s="749" t="s">
        <v>678</v>
      </c>
      <c r="L155" s="752">
        <v>50.650869565217391</v>
      </c>
      <c r="M155" s="752">
        <v>23</v>
      </c>
      <c r="N155" s="753">
        <v>1164.97</v>
      </c>
    </row>
    <row r="156" spans="1:14" ht="14.4" customHeight="1" x14ac:dyDescent="0.3">
      <c r="A156" s="747" t="s">
        <v>568</v>
      </c>
      <c r="B156" s="748" t="s">
        <v>569</v>
      </c>
      <c r="C156" s="749" t="s">
        <v>588</v>
      </c>
      <c r="D156" s="750" t="s">
        <v>589</v>
      </c>
      <c r="E156" s="751">
        <v>50113001</v>
      </c>
      <c r="F156" s="750" t="s">
        <v>654</v>
      </c>
      <c r="G156" s="749" t="s">
        <v>660</v>
      </c>
      <c r="H156" s="749">
        <v>155823</v>
      </c>
      <c r="I156" s="749">
        <v>55823</v>
      </c>
      <c r="J156" s="749" t="s">
        <v>677</v>
      </c>
      <c r="K156" s="749" t="s">
        <v>927</v>
      </c>
      <c r="L156" s="752">
        <v>34.4</v>
      </c>
      <c r="M156" s="752">
        <v>2</v>
      </c>
      <c r="N156" s="753">
        <v>68.8</v>
      </c>
    </row>
    <row r="157" spans="1:14" ht="14.4" customHeight="1" x14ac:dyDescent="0.3">
      <c r="A157" s="747" t="s">
        <v>568</v>
      </c>
      <c r="B157" s="748" t="s">
        <v>569</v>
      </c>
      <c r="C157" s="749" t="s">
        <v>588</v>
      </c>
      <c r="D157" s="750" t="s">
        <v>589</v>
      </c>
      <c r="E157" s="751">
        <v>50113001</v>
      </c>
      <c r="F157" s="750" t="s">
        <v>654</v>
      </c>
      <c r="G157" s="749" t="s">
        <v>570</v>
      </c>
      <c r="H157" s="749">
        <v>33870</v>
      </c>
      <c r="I157" s="749">
        <v>33870</v>
      </c>
      <c r="J157" s="749" t="s">
        <v>928</v>
      </c>
      <c r="K157" s="749" t="s">
        <v>929</v>
      </c>
      <c r="L157" s="752">
        <v>118.86002369878024</v>
      </c>
      <c r="M157" s="752">
        <v>30</v>
      </c>
      <c r="N157" s="753">
        <v>3565.8007109634073</v>
      </c>
    </row>
    <row r="158" spans="1:14" ht="14.4" customHeight="1" x14ac:dyDescent="0.3">
      <c r="A158" s="747" t="s">
        <v>568</v>
      </c>
      <c r="B158" s="748" t="s">
        <v>569</v>
      </c>
      <c r="C158" s="749" t="s">
        <v>588</v>
      </c>
      <c r="D158" s="750" t="s">
        <v>589</v>
      </c>
      <c r="E158" s="751">
        <v>50113001</v>
      </c>
      <c r="F158" s="750" t="s">
        <v>654</v>
      </c>
      <c r="G158" s="749" t="s">
        <v>660</v>
      </c>
      <c r="H158" s="749">
        <v>990180</v>
      </c>
      <c r="I158" s="749">
        <v>500764</v>
      </c>
      <c r="J158" s="749" t="s">
        <v>930</v>
      </c>
      <c r="K158" s="749" t="s">
        <v>931</v>
      </c>
      <c r="L158" s="752">
        <v>554.17000000000007</v>
      </c>
      <c r="M158" s="752">
        <v>1</v>
      </c>
      <c r="N158" s="753">
        <v>554.17000000000007</v>
      </c>
    </row>
    <row r="159" spans="1:14" ht="14.4" customHeight="1" x14ac:dyDescent="0.3">
      <c r="A159" s="747" t="s">
        <v>568</v>
      </c>
      <c r="B159" s="748" t="s">
        <v>569</v>
      </c>
      <c r="C159" s="749" t="s">
        <v>588</v>
      </c>
      <c r="D159" s="750" t="s">
        <v>589</v>
      </c>
      <c r="E159" s="751">
        <v>50113001</v>
      </c>
      <c r="F159" s="750" t="s">
        <v>654</v>
      </c>
      <c r="G159" s="749" t="s">
        <v>655</v>
      </c>
      <c r="H159" s="749">
        <v>100876</v>
      </c>
      <c r="I159" s="749">
        <v>876</v>
      </c>
      <c r="J159" s="749" t="s">
        <v>932</v>
      </c>
      <c r="K159" s="749" t="s">
        <v>933</v>
      </c>
      <c r="L159" s="752">
        <v>73.700000000000017</v>
      </c>
      <c r="M159" s="752">
        <v>90</v>
      </c>
      <c r="N159" s="753">
        <v>6633.0000000000018</v>
      </c>
    </row>
    <row r="160" spans="1:14" ht="14.4" customHeight="1" x14ac:dyDescent="0.3">
      <c r="A160" s="747" t="s">
        <v>568</v>
      </c>
      <c r="B160" s="748" t="s">
        <v>569</v>
      </c>
      <c r="C160" s="749" t="s">
        <v>588</v>
      </c>
      <c r="D160" s="750" t="s">
        <v>589</v>
      </c>
      <c r="E160" s="751">
        <v>50113001</v>
      </c>
      <c r="F160" s="750" t="s">
        <v>654</v>
      </c>
      <c r="G160" s="749" t="s">
        <v>655</v>
      </c>
      <c r="H160" s="749">
        <v>200863</v>
      </c>
      <c r="I160" s="749">
        <v>200863</v>
      </c>
      <c r="J160" s="749" t="s">
        <v>932</v>
      </c>
      <c r="K160" s="749" t="s">
        <v>934</v>
      </c>
      <c r="L160" s="752">
        <v>85.426421052631596</v>
      </c>
      <c r="M160" s="752">
        <v>95</v>
      </c>
      <c r="N160" s="753">
        <v>8115.5100000000011</v>
      </c>
    </row>
    <row r="161" spans="1:14" ht="14.4" customHeight="1" x14ac:dyDescent="0.3">
      <c r="A161" s="747" t="s">
        <v>568</v>
      </c>
      <c r="B161" s="748" t="s">
        <v>569</v>
      </c>
      <c r="C161" s="749" t="s">
        <v>588</v>
      </c>
      <c r="D161" s="750" t="s">
        <v>589</v>
      </c>
      <c r="E161" s="751">
        <v>50113001</v>
      </c>
      <c r="F161" s="750" t="s">
        <v>654</v>
      </c>
      <c r="G161" s="749" t="s">
        <v>655</v>
      </c>
      <c r="H161" s="749">
        <v>102420</v>
      </c>
      <c r="I161" s="749">
        <v>2420</v>
      </c>
      <c r="J161" s="749" t="s">
        <v>935</v>
      </c>
      <c r="K161" s="749" t="s">
        <v>936</v>
      </c>
      <c r="L161" s="752">
        <v>105.07000000000001</v>
      </c>
      <c r="M161" s="752">
        <v>2</v>
      </c>
      <c r="N161" s="753">
        <v>210.14000000000001</v>
      </c>
    </row>
    <row r="162" spans="1:14" ht="14.4" customHeight="1" x14ac:dyDescent="0.3">
      <c r="A162" s="747" t="s">
        <v>568</v>
      </c>
      <c r="B162" s="748" t="s">
        <v>569</v>
      </c>
      <c r="C162" s="749" t="s">
        <v>588</v>
      </c>
      <c r="D162" s="750" t="s">
        <v>589</v>
      </c>
      <c r="E162" s="751">
        <v>50113001</v>
      </c>
      <c r="F162" s="750" t="s">
        <v>654</v>
      </c>
      <c r="G162" s="749" t="s">
        <v>660</v>
      </c>
      <c r="H162" s="749">
        <v>850729</v>
      </c>
      <c r="I162" s="749">
        <v>157875</v>
      </c>
      <c r="J162" s="749" t="s">
        <v>937</v>
      </c>
      <c r="K162" s="749" t="s">
        <v>938</v>
      </c>
      <c r="L162" s="752">
        <v>225.5</v>
      </c>
      <c r="M162" s="752">
        <v>6</v>
      </c>
      <c r="N162" s="753">
        <v>1353</v>
      </c>
    </row>
    <row r="163" spans="1:14" ht="14.4" customHeight="1" x14ac:dyDescent="0.3">
      <c r="A163" s="747" t="s">
        <v>568</v>
      </c>
      <c r="B163" s="748" t="s">
        <v>569</v>
      </c>
      <c r="C163" s="749" t="s">
        <v>588</v>
      </c>
      <c r="D163" s="750" t="s">
        <v>589</v>
      </c>
      <c r="E163" s="751">
        <v>50113001</v>
      </c>
      <c r="F163" s="750" t="s">
        <v>654</v>
      </c>
      <c r="G163" s="749" t="s">
        <v>655</v>
      </c>
      <c r="H163" s="749">
        <v>207820</v>
      </c>
      <c r="I163" s="749">
        <v>207820</v>
      </c>
      <c r="J163" s="749" t="s">
        <v>939</v>
      </c>
      <c r="K163" s="749" t="s">
        <v>940</v>
      </c>
      <c r="L163" s="752">
        <v>30.450000000000006</v>
      </c>
      <c r="M163" s="752">
        <v>1</v>
      </c>
      <c r="N163" s="753">
        <v>30.450000000000006</v>
      </c>
    </row>
    <row r="164" spans="1:14" ht="14.4" customHeight="1" x14ac:dyDescent="0.3">
      <c r="A164" s="747" t="s">
        <v>568</v>
      </c>
      <c r="B164" s="748" t="s">
        <v>569</v>
      </c>
      <c r="C164" s="749" t="s">
        <v>588</v>
      </c>
      <c r="D164" s="750" t="s">
        <v>589</v>
      </c>
      <c r="E164" s="751">
        <v>50113001</v>
      </c>
      <c r="F164" s="750" t="s">
        <v>654</v>
      </c>
      <c r="G164" s="749" t="s">
        <v>655</v>
      </c>
      <c r="H164" s="749">
        <v>848950</v>
      </c>
      <c r="I164" s="749">
        <v>155148</v>
      </c>
      <c r="J164" s="749" t="s">
        <v>941</v>
      </c>
      <c r="K164" s="749" t="s">
        <v>942</v>
      </c>
      <c r="L164" s="752">
        <v>20.46</v>
      </c>
      <c r="M164" s="752">
        <v>2</v>
      </c>
      <c r="N164" s="753">
        <v>40.92</v>
      </c>
    </row>
    <row r="165" spans="1:14" ht="14.4" customHeight="1" x14ac:dyDescent="0.3">
      <c r="A165" s="747" t="s">
        <v>568</v>
      </c>
      <c r="B165" s="748" t="s">
        <v>569</v>
      </c>
      <c r="C165" s="749" t="s">
        <v>588</v>
      </c>
      <c r="D165" s="750" t="s">
        <v>589</v>
      </c>
      <c r="E165" s="751">
        <v>50113001</v>
      </c>
      <c r="F165" s="750" t="s">
        <v>654</v>
      </c>
      <c r="G165" s="749" t="s">
        <v>655</v>
      </c>
      <c r="H165" s="749">
        <v>154424</v>
      </c>
      <c r="I165" s="749">
        <v>54424</v>
      </c>
      <c r="J165" s="749" t="s">
        <v>943</v>
      </c>
      <c r="K165" s="749" t="s">
        <v>944</v>
      </c>
      <c r="L165" s="752">
        <v>174.06</v>
      </c>
      <c r="M165" s="752">
        <v>1</v>
      </c>
      <c r="N165" s="753">
        <v>174.06</v>
      </c>
    </row>
    <row r="166" spans="1:14" ht="14.4" customHeight="1" x14ac:dyDescent="0.3">
      <c r="A166" s="747" t="s">
        <v>568</v>
      </c>
      <c r="B166" s="748" t="s">
        <v>569</v>
      </c>
      <c r="C166" s="749" t="s">
        <v>588</v>
      </c>
      <c r="D166" s="750" t="s">
        <v>589</v>
      </c>
      <c r="E166" s="751">
        <v>50113001</v>
      </c>
      <c r="F166" s="750" t="s">
        <v>654</v>
      </c>
      <c r="G166" s="749" t="s">
        <v>655</v>
      </c>
      <c r="H166" s="749">
        <v>111671</v>
      </c>
      <c r="I166" s="749">
        <v>11671</v>
      </c>
      <c r="J166" s="749" t="s">
        <v>945</v>
      </c>
      <c r="K166" s="749" t="s">
        <v>831</v>
      </c>
      <c r="L166" s="752">
        <v>209</v>
      </c>
      <c r="M166" s="752">
        <v>27</v>
      </c>
      <c r="N166" s="753">
        <v>5643</v>
      </c>
    </row>
    <row r="167" spans="1:14" ht="14.4" customHeight="1" x14ac:dyDescent="0.3">
      <c r="A167" s="747" t="s">
        <v>568</v>
      </c>
      <c r="B167" s="748" t="s">
        <v>569</v>
      </c>
      <c r="C167" s="749" t="s">
        <v>588</v>
      </c>
      <c r="D167" s="750" t="s">
        <v>589</v>
      </c>
      <c r="E167" s="751">
        <v>50113001</v>
      </c>
      <c r="F167" s="750" t="s">
        <v>654</v>
      </c>
      <c r="G167" s="749" t="s">
        <v>655</v>
      </c>
      <c r="H167" s="749">
        <v>849831</v>
      </c>
      <c r="I167" s="749">
        <v>162008</v>
      </c>
      <c r="J167" s="749" t="s">
        <v>946</v>
      </c>
      <c r="K167" s="749" t="s">
        <v>947</v>
      </c>
      <c r="L167" s="752">
        <v>170.84</v>
      </c>
      <c r="M167" s="752">
        <v>2</v>
      </c>
      <c r="N167" s="753">
        <v>341.68</v>
      </c>
    </row>
    <row r="168" spans="1:14" ht="14.4" customHeight="1" x14ac:dyDescent="0.3">
      <c r="A168" s="747" t="s">
        <v>568</v>
      </c>
      <c r="B168" s="748" t="s">
        <v>569</v>
      </c>
      <c r="C168" s="749" t="s">
        <v>588</v>
      </c>
      <c r="D168" s="750" t="s">
        <v>589</v>
      </c>
      <c r="E168" s="751">
        <v>50113001</v>
      </c>
      <c r="F168" s="750" t="s">
        <v>654</v>
      </c>
      <c r="G168" s="749" t="s">
        <v>660</v>
      </c>
      <c r="H168" s="749">
        <v>118175</v>
      </c>
      <c r="I168" s="749">
        <v>18175</v>
      </c>
      <c r="J168" s="749" t="s">
        <v>948</v>
      </c>
      <c r="K168" s="749" t="s">
        <v>949</v>
      </c>
      <c r="L168" s="752">
        <v>697.4</v>
      </c>
      <c r="M168" s="752">
        <v>51</v>
      </c>
      <c r="N168" s="753">
        <v>35567.4</v>
      </c>
    </row>
    <row r="169" spans="1:14" ht="14.4" customHeight="1" x14ac:dyDescent="0.3">
      <c r="A169" s="747" t="s">
        <v>568</v>
      </c>
      <c r="B169" s="748" t="s">
        <v>569</v>
      </c>
      <c r="C169" s="749" t="s">
        <v>588</v>
      </c>
      <c r="D169" s="750" t="s">
        <v>589</v>
      </c>
      <c r="E169" s="751">
        <v>50113001</v>
      </c>
      <c r="F169" s="750" t="s">
        <v>654</v>
      </c>
      <c r="G169" s="749" t="s">
        <v>655</v>
      </c>
      <c r="H169" s="749">
        <v>100584</v>
      </c>
      <c r="I169" s="749">
        <v>584</v>
      </c>
      <c r="J169" s="749" t="s">
        <v>950</v>
      </c>
      <c r="K169" s="749" t="s">
        <v>951</v>
      </c>
      <c r="L169" s="752">
        <v>73.710000000000022</v>
      </c>
      <c r="M169" s="752">
        <v>2</v>
      </c>
      <c r="N169" s="753">
        <v>147.42000000000004</v>
      </c>
    </row>
    <row r="170" spans="1:14" ht="14.4" customHeight="1" x14ac:dyDescent="0.3">
      <c r="A170" s="747" t="s">
        <v>568</v>
      </c>
      <c r="B170" s="748" t="s">
        <v>569</v>
      </c>
      <c r="C170" s="749" t="s">
        <v>588</v>
      </c>
      <c r="D170" s="750" t="s">
        <v>589</v>
      </c>
      <c r="E170" s="751">
        <v>50113001</v>
      </c>
      <c r="F170" s="750" t="s">
        <v>654</v>
      </c>
      <c r="G170" s="749" t="s">
        <v>655</v>
      </c>
      <c r="H170" s="749">
        <v>144357</v>
      </c>
      <c r="I170" s="749">
        <v>44357</v>
      </c>
      <c r="J170" s="749" t="s">
        <v>952</v>
      </c>
      <c r="K170" s="749" t="s">
        <v>953</v>
      </c>
      <c r="L170" s="752">
        <v>3231.36</v>
      </c>
      <c r="M170" s="752">
        <v>11</v>
      </c>
      <c r="N170" s="753">
        <v>35544.959999999999</v>
      </c>
    </row>
    <row r="171" spans="1:14" ht="14.4" customHeight="1" x14ac:dyDescent="0.3">
      <c r="A171" s="747" t="s">
        <v>568</v>
      </c>
      <c r="B171" s="748" t="s">
        <v>569</v>
      </c>
      <c r="C171" s="749" t="s">
        <v>588</v>
      </c>
      <c r="D171" s="750" t="s">
        <v>589</v>
      </c>
      <c r="E171" s="751">
        <v>50113001</v>
      </c>
      <c r="F171" s="750" t="s">
        <v>654</v>
      </c>
      <c r="G171" s="749" t="s">
        <v>655</v>
      </c>
      <c r="H171" s="749">
        <v>158118</v>
      </c>
      <c r="I171" s="749">
        <v>58118</v>
      </c>
      <c r="J171" s="749" t="s">
        <v>954</v>
      </c>
      <c r="K171" s="749" t="s">
        <v>955</v>
      </c>
      <c r="L171" s="752">
        <v>105.17</v>
      </c>
      <c r="M171" s="752">
        <v>1</v>
      </c>
      <c r="N171" s="753">
        <v>105.17</v>
      </c>
    </row>
    <row r="172" spans="1:14" ht="14.4" customHeight="1" x14ac:dyDescent="0.3">
      <c r="A172" s="747" t="s">
        <v>568</v>
      </c>
      <c r="B172" s="748" t="s">
        <v>569</v>
      </c>
      <c r="C172" s="749" t="s">
        <v>588</v>
      </c>
      <c r="D172" s="750" t="s">
        <v>589</v>
      </c>
      <c r="E172" s="751">
        <v>50113001</v>
      </c>
      <c r="F172" s="750" t="s">
        <v>654</v>
      </c>
      <c r="G172" s="749" t="s">
        <v>655</v>
      </c>
      <c r="H172" s="749">
        <v>118305</v>
      </c>
      <c r="I172" s="749">
        <v>18305</v>
      </c>
      <c r="J172" s="749" t="s">
        <v>956</v>
      </c>
      <c r="K172" s="749" t="s">
        <v>957</v>
      </c>
      <c r="L172" s="752">
        <v>242</v>
      </c>
      <c r="M172" s="752">
        <v>7</v>
      </c>
      <c r="N172" s="753">
        <v>1694</v>
      </c>
    </row>
    <row r="173" spans="1:14" ht="14.4" customHeight="1" x14ac:dyDescent="0.3">
      <c r="A173" s="747" t="s">
        <v>568</v>
      </c>
      <c r="B173" s="748" t="s">
        <v>569</v>
      </c>
      <c r="C173" s="749" t="s">
        <v>588</v>
      </c>
      <c r="D173" s="750" t="s">
        <v>589</v>
      </c>
      <c r="E173" s="751">
        <v>50113001</v>
      </c>
      <c r="F173" s="750" t="s">
        <v>654</v>
      </c>
      <c r="G173" s="749" t="s">
        <v>660</v>
      </c>
      <c r="H173" s="749">
        <v>846853</v>
      </c>
      <c r="I173" s="749">
        <v>124418</v>
      </c>
      <c r="J173" s="749" t="s">
        <v>958</v>
      </c>
      <c r="K173" s="749" t="s">
        <v>959</v>
      </c>
      <c r="L173" s="752">
        <v>715</v>
      </c>
      <c r="M173" s="752">
        <v>1</v>
      </c>
      <c r="N173" s="753">
        <v>715</v>
      </c>
    </row>
    <row r="174" spans="1:14" ht="14.4" customHeight="1" x14ac:dyDescent="0.3">
      <c r="A174" s="747" t="s">
        <v>568</v>
      </c>
      <c r="B174" s="748" t="s">
        <v>569</v>
      </c>
      <c r="C174" s="749" t="s">
        <v>588</v>
      </c>
      <c r="D174" s="750" t="s">
        <v>589</v>
      </c>
      <c r="E174" s="751">
        <v>50113001</v>
      </c>
      <c r="F174" s="750" t="s">
        <v>654</v>
      </c>
      <c r="G174" s="749" t="s">
        <v>655</v>
      </c>
      <c r="H174" s="749">
        <v>226511</v>
      </c>
      <c r="I174" s="749">
        <v>226511</v>
      </c>
      <c r="J174" s="749" t="s">
        <v>960</v>
      </c>
      <c r="K174" s="749" t="s">
        <v>961</v>
      </c>
      <c r="L174" s="752">
        <v>283.51</v>
      </c>
      <c r="M174" s="752">
        <v>5</v>
      </c>
      <c r="N174" s="753">
        <v>1417.55</v>
      </c>
    </row>
    <row r="175" spans="1:14" ht="14.4" customHeight="1" x14ac:dyDescent="0.3">
      <c r="A175" s="747" t="s">
        <v>568</v>
      </c>
      <c r="B175" s="748" t="s">
        <v>569</v>
      </c>
      <c r="C175" s="749" t="s">
        <v>588</v>
      </c>
      <c r="D175" s="750" t="s">
        <v>589</v>
      </c>
      <c r="E175" s="751">
        <v>50113001</v>
      </c>
      <c r="F175" s="750" t="s">
        <v>654</v>
      </c>
      <c r="G175" s="749" t="s">
        <v>655</v>
      </c>
      <c r="H175" s="749">
        <v>159941</v>
      </c>
      <c r="I175" s="749">
        <v>59941</v>
      </c>
      <c r="J175" s="749" t="s">
        <v>962</v>
      </c>
      <c r="K175" s="749" t="s">
        <v>963</v>
      </c>
      <c r="L175" s="752">
        <v>231.80000000000004</v>
      </c>
      <c r="M175" s="752">
        <v>4</v>
      </c>
      <c r="N175" s="753">
        <v>927.20000000000016</v>
      </c>
    </row>
    <row r="176" spans="1:14" ht="14.4" customHeight="1" x14ac:dyDescent="0.3">
      <c r="A176" s="747" t="s">
        <v>568</v>
      </c>
      <c r="B176" s="748" t="s">
        <v>569</v>
      </c>
      <c r="C176" s="749" t="s">
        <v>588</v>
      </c>
      <c r="D176" s="750" t="s">
        <v>589</v>
      </c>
      <c r="E176" s="751">
        <v>50113001</v>
      </c>
      <c r="F176" s="750" t="s">
        <v>654</v>
      </c>
      <c r="G176" s="749" t="s">
        <v>660</v>
      </c>
      <c r="H176" s="749">
        <v>158172</v>
      </c>
      <c r="I176" s="749">
        <v>58172</v>
      </c>
      <c r="J176" s="749" t="s">
        <v>964</v>
      </c>
      <c r="K176" s="749" t="s">
        <v>793</v>
      </c>
      <c r="L176" s="752">
        <v>252.02</v>
      </c>
      <c r="M176" s="752">
        <v>1</v>
      </c>
      <c r="N176" s="753">
        <v>252.02</v>
      </c>
    </row>
    <row r="177" spans="1:14" ht="14.4" customHeight="1" x14ac:dyDescent="0.3">
      <c r="A177" s="747" t="s">
        <v>568</v>
      </c>
      <c r="B177" s="748" t="s">
        <v>569</v>
      </c>
      <c r="C177" s="749" t="s">
        <v>588</v>
      </c>
      <c r="D177" s="750" t="s">
        <v>589</v>
      </c>
      <c r="E177" s="751">
        <v>50113001</v>
      </c>
      <c r="F177" s="750" t="s">
        <v>654</v>
      </c>
      <c r="G177" s="749" t="s">
        <v>660</v>
      </c>
      <c r="H177" s="749">
        <v>109709</v>
      </c>
      <c r="I177" s="749">
        <v>9709</v>
      </c>
      <c r="J177" s="749" t="s">
        <v>965</v>
      </c>
      <c r="K177" s="749" t="s">
        <v>966</v>
      </c>
      <c r="L177" s="752">
        <v>64.961249999999993</v>
      </c>
      <c r="M177" s="752">
        <v>80</v>
      </c>
      <c r="N177" s="753">
        <v>5196.8999999999996</v>
      </c>
    </row>
    <row r="178" spans="1:14" ht="14.4" customHeight="1" x14ac:dyDescent="0.3">
      <c r="A178" s="747" t="s">
        <v>568</v>
      </c>
      <c r="B178" s="748" t="s">
        <v>569</v>
      </c>
      <c r="C178" s="749" t="s">
        <v>588</v>
      </c>
      <c r="D178" s="750" t="s">
        <v>589</v>
      </c>
      <c r="E178" s="751">
        <v>50113001</v>
      </c>
      <c r="F178" s="750" t="s">
        <v>654</v>
      </c>
      <c r="G178" s="749" t="s">
        <v>655</v>
      </c>
      <c r="H178" s="749">
        <v>194852</v>
      </c>
      <c r="I178" s="749">
        <v>94852</v>
      </c>
      <c r="J178" s="749" t="s">
        <v>967</v>
      </c>
      <c r="K178" s="749" t="s">
        <v>968</v>
      </c>
      <c r="L178" s="752">
        <v>1030.58</v>
      </c>
      <c r="M178" s="752">
        <v>2</v>
      </c>
      <c r="N178" s="753">
        <v>2061.16</v>
      </c>
    </row>
    <row r="179" spans="1:14" ht="14.4" customHeight="1" x14ac:dyDescent="0.3">
      <c r="A179" s="747" t="s">
        <v>568</v>
      </c>
      <c r="B179" s="748" t="s">
        <v>569</v>
      </c>
      <c r="C179" s="749" t="s">
        <v>588</v>
      </c>
      <c r="D179" s="750" t="s">
        <v>589</v>
      </c>
      <c r="E179" s="751">
        <v>50113001</v>
      </c>
      <c r="F179" s="750" t="s">
        <v>654</v>
      </c>
      <c r="G179" s="749" t="s">
        <v>655</v>
      </c>
      <c r="H179" s="749">
        <v>149014</v>
      </c>
      <c r="I179" s="749">
        <v>49014</v>
      </c>
      <c r="J179" s="749" t="s">
        <v>969</v>
      </c>
      <c r="K179" s="749" t="s">
        <v>970</v>
      </c>
      <c r="L179" s="752">
        <v>101.49</v>
      </c>
      <c r="M179" s="752">
        <v>1</v>
      </c>
      <c r="N179" s="753">
        <v>101.49</v>
      </c>
    </row>
    <row r="180" spans="1:14" ht="14.4" customHeight="1" x14ac:dyDescent="0.3">
      <c r="A180" s="747" t="s">
        <v>568</v>
      </c>
      <c r="B180" s="748" t="s">
        <v>569</v>
      </c>
      <c r="C180" s="749" t="s">
        <v>588</v>
      </c>
      <c r="D180" s="750" t="s">
        <v>589</v>
      </c>
      <c r="E180" s="751">
        <v>50113001</v>
      </c>
      <c r="F180" s="750" t="s">
        <v>654</v>
      </c>
      <c r="G180" s="749" t="s">
        <v>660</v>
      </c>
      <c r="H180" s="749">
        <v>130779</v>
      </c>
      <c r="I180" s="749">
        <v>30779</v>
      </c>
      <c r="J180" s="749" t="s">
        <v>971</v>
      </c>
      <c r="K180" s="749" t="s">
        <v>972</v>
      </c>
      <c r="L180" s="752">
        <v>147.76000000000002</v>
      </c>
      <c r="M180" s="752">
        <v>4</v>
      </c>
      <c r="N180" s="753">
        <v>591.04000000000008</v>
      </c>
    </row>
    <row r="181" spans="1:14" ht="14.4" customHeight="1" x14ac:dyDescent="0.3">
      <c r="A181" s="747" t="s">
        <v>568</v>
      </c>
      <c r="B181" s="748" t="s">
        <v>569</v>
      </c>
      <c r="C181" s="749" t="s">
        <v>588</v>
      </c>
      <c r="D181" s="750" t="s">
        <v>589</v>
      </c>
      <c r="E181" s="751">
        <v>50113001</v>
      </c>
      <c r="F181" s="750" t="s">
        <v>654</v>
      </c>
      <c r="G181" s="749" t="s">
        <v>660</v>
      </c>
      <c r="H181" s="749">
        <v>121088</v>
      </c>
      <c r="I181" s="749">
        <v>21088</v>
      </c>
      <c r="J181" s="749" t="s">
        <v>973</v>
      </c>
      <c r="K181" s="749" t="s">
        <v>974</v>
      </c>
      <c r="L181" s="752">
        <v>685.4</v>
      </c>
      <c r="M181" s="752">
        <v>120</v>
      </c>
      <c r="N181" s="753">
        <v>82248</v>
      </c>
    </row>
    <row r="182" spans="1:14" ht="14.4" customHeight="1" x14ac:dyDescent="0.3">
      <c r="A182" s="747" t="s">
        <v>568</v>
      </c>
      <c r="B182" s="748" t="s">
        <v>569</v>
      </c>
      <c r="C182" s="749" t="s">
        <v>588</v>
      </c>
      <c r="D182" s="750" t="s">
        <v>589</v>
      </c>
      <c r="E182" s="751">
        <v>50113001</v>
      </c>
      <c r="F182" s="750" t="s">
        <v>654</v>
      </c>
      <c r="G182" s="749" t="s">
        <v>655</v>
      </c>
      <c r="H182" s="749">
        <v>216573</v>
      </c>
      <c r="I182" s="749">
        <v>216573</v>
      </c>
      <c r="J182" s="749" t="s">
        <v>975</v>
      </c>
      <c r="K182" s="749" t="s">
        <v>976</v>
      </c>
      <c r="L182" s="752">
        <v>61.779999999999994</v>
      </c>
      <c r="M182" s="752">
        <v>10</v>
      </c>
      <c r="N182" s="753">
        <v>617.79999999999995</v>
      </c>
    </row>
    <row r="183" spans="1:14" ht="14.4" customHeight="1" x14ac:dyDescent="0.3">
      <c r="A183" s="747" t="s">
        <v>568</v>
      </c>
      <c r="B183" s="748" t="s">
        <v>569</v>
      </c>
      <c r="C183" s="749" t="s">
        <v>588</v>
      </c>
      <c r="D183" s="750" t="s">
        <v>589</v>
      </c>
      <c r="E183" s="751">
        <v>50113001</v>
      </c>
      <c r="F183" s="750" t="s">
        <v>654</v>
      </c>
      <c r="G183" s="749" t="s">
        <v>655</v>
      </c>
      <c r="H183" s="749">
        <v>100610</v>
      </c>
      <c r="I183" s="749">
        <v>610</v>
      </c>
      <c r="J183" s="749" t="s">
        <v>977</v>
      </c>
      <c r="K183" s="749" t="s">
        <v>978</v>
      </c>
      <c r="L183" s="752">
        <v>72.5</v>
      </c>
      <c r="M183" s="752">
        <v>40</v>
      </c>
      <c r="N183" s="753">
        <v>2900</v>
      </c>
    </row>
    <row r="184" spans="1:14" ht="14.4" customHeight="1" x14ac:dyDescent="0.3">
      <c r="A184" s="747" t="s">
        <v>568</v>
      </c>
      <c r="B184" s="748" t="s">
        <v>569</v>
      </c>
      <c r="C184" s="749" t="s">
        <v>588</v>
      </c>
      <c r="D184" s="750" t="s">
        <v>589</v>
      </c>
      <c r="E184" s="751">
        <v>50113001</v>
      </c>
      <c r="F184" s="750" t="s">
        <v>654</v>
      </c>
      <c r="G184" s="749" t="s">
        <v>655</v>
      </c>
      <c r="H184" s="749">
        <v>100612</v>
      </c>
      <c r="I184" s="749">
        <v>612</v>
      </c>
      <c r="J184" s="749" t="s">
        <v>979</v>
      </c>
      <c r="K184" s="749" t="s">
        <v>980</v>
      </c>
      <c r="L184" s="752">
        <v>67.66</v>
      </c>
      <c r="M184" s="752">
        <v>10</v>
      </c>
      <c r="N184" s="753">
        <v>676.59999999999991</v>
      </c>
    </row>
    <row r="185" spans="1:14" ht="14.4" customHeight="1" x14ac:dyDescent="0.3">
      <c r="A185" s="747" t="s">
        <v>568</v>
      </c>
      <c r="B185" s="748" t="s">
        <v>569</v>
      </c>
      <c r="C185" s="749" t="s">
        <v>588</v>
      </c>
      <c r="D185" s="750" t="s">
        <v>589</v>
      </c>
      <c r="E185" s="751">
        <v>50113001</v>
      </c>
      <c r="F185" s="750" t="s">
        <v>654</v>
      </c>
      <c r="G185" s="749" t="s">
        <v>655</v>
      </c>
      <c r="H185" s="749">
        <v>395294</v>
      </c>
      <c r="I185" s="749">
        <v>180306</v>
      </c>
      <c r="J185" s="749" t="s">
        <v>981</v>
      </c>
      <c r="K185" s="749" t="s">
        <v>982</v>
      </c>
      <c r="L185" s="752">
        <v>174.97189655172414</v>
      </c>
      <c r="M185" s="752">
        <v>58</v>
      </c>
      <c r="N185" s="753">
        <v>10148.370000000001</v>
      </c>
    </row>
    <row r="186" spans="1:14" ht="14.4" customHeight="1" x14ac:dyDescent="0.3">
      <c r="A186" s="747" t="s">
        <v>568</v>
      </c>
      <c r="B186" s="748" t="s">
        <v>569</v>
      </c>
      <c r="C186" s="749" t="s">
        <v>588</v>
      </c>
      <c r="D186" s="750" t="s">
        <v>589</v>
      </c>
      <c r="E186" s="751">
        <v>50113001</v>
      </c>
      <c r="F186" s="750" t="s">
        <v>654</v>
      </c>
      <c r="G186" s="749" t="s">
        <v>655</v>
      </c>
      <c r="H186" s="749">
        <v>161237</v>
      </c>
      <c r="I186" s="749">
        <v>61237</v>
      </c>
      <c r="J186" s="749" t="s">
        <v>983</v>
      </c>
      <c r="K186" s="749" t="s">
        <v>984</v>
      </c>
      <c r="L186" s="752">
        <v>21.270000000000003</v>
      </c>
      <c r="M186" s="752">
        <v>2</v>
      </c>
      <c r="N186" s="753">
        <v>42.540000000000006</v>
      </c>
    </row>
    <row r="187" spans="1:14" ht="14.4" customHeight="1" x14ac:dyDescent="0.3">
      <c r="A187" s="747" t="s">
        <v>568</v>
      </c>
      <c r="B187" s="748" t="s">
        <v>569</v>
      </c>
      <c r="C187" s="749" t="s">
        <v>588</v>
      </c>
      <c r="D187" s="750" t="s">
        <v>589</v>
      </c>
      <c r="E187" s="751">
        <v>50113001</v>
      </c>
      <c r="F187" s="750" t="s">
        <v>654</v>
      </c>
      <c r="G187" s="749" t="s">
        <v>655</v>
      </c>
      <c r="H187" s="749">
        <v>990345</v>
      </c>
      <c r="I187" s="749">
        <v>0</v>
      </c>
      <c r="J187" s="749" t="s">
        <v>985</v>
      </c>
      <c r="K187" s="749" t="s">
        <v>570</v>
      </c>
      <c r="L187" s="752">
        <v>69.510000000000005</v>
      </c>
      <c r="M187" s="752">
        <v>4</v>
      </c>
      <c r="N187" s="753">
        <v>278.04000000000002</v>
      </c>
    </row>
    <row r="188" spans="1:14" ht="14.4" customHeight="1" x14ac:dyDescent="0.3">
      <c r="A188" s="747" t="s">
        <v>568</v>
      </c>
      <c r="B188" s="748" t="s">
        <v>569</v>
      </c>
      <c r="C188" s="749" t="s">
        <v>588</v>
      </c>
      <c r="D188" s="750" t="s">
        <v>589</v>
      </c>
      <c r="E188" s="751">
        <v>50113001</v>
      </c>
      <c r="F188" s="750" t="s">
        <v>654</v>
      </c>
      <c r="G188" s="749" t="s">
        <v>655</v>
      </c>
      <c r="H188" s="749">
        <v>100616</v>
      </c>
      <c r="I188" s="749">
        <v>616</v>
      </c>
      <c r="J188" s="749" t="s">
        <v>986</v>
      </c>
      <c r="K188" s="749" t="s">
        <v>987</v>
      </c>
      <c r="L188" s="752">
        <v>94.820000000000007</v>
      </c>
      <c r="M188" s="752">
        <v>7</v>
      </c>
      <c r="N188" s="753">
        <v>663.74</v>
      </c>
    </row>
    <row r="189" spans="1:14" ht="14.4" customHeight="1" x14ac:dyDescent="0.3">
      <c r="A189" s="747" t="s">
        <v>568</v>
      </c>
      <c r="B189" s="748" t="s">
        <v>569</v>
      </c>
      <c r="C189" s="749" t="s">
        <v>588</v>
      </c>
      <c r="D189" s="750" t="s">
        <v>589</v>
      </c>
      <c r="E189" s="751">
        <v>50113001</v>
      </c>
      <c r="F189" s="750" t="s">
        <v>654</v>
      </c>
      <c r="G189" s="749" t="s">
        <v>655</v>
      </c>
      <c r="H189" s="749">
        <v>848632</v>
      </c>
      <c r="I189" s="749">
        <v>125315</v>
      </c>
      <c r="J189" s="749" t="s">
        <v>988</v>
      </c>
      <c r="K189" s="749" t="s">
        <v>989</v>
      </c>
      <c r="L189" s="752">
        <v>58.200000000000017</v>
      </c>
      <c r="M189" s="752">
        <v>45</v>
      </c>
      <c r="N189" s="753">
        <v>2619.0000000000009</v>
      </c>
    </row>
    <row r="190" spans="1:14" ht="14.4" customHeight="1" x14ac:dyDescent="0.3">
      <c r="A190" s="747" t="s">
        <v>568</v>
      </c>
      <c r="B190" s="748" t="s">
        <v>569</v>
      </c>
      <c r="C190" s="749" t="s">
        <v>588</v>
      </c>
      <c r="D190" s="750" t="s">
        <v>589</v>
      </c>
      <c r="E190" s="751">
        <v>50113001</v>
      </c>
      <c r="F190" s="750" t="s">
        <v>654</v>
      </c>
      <c r="G190" s="749" t="s">
        <v>655</v>
      </c>
      <c r="H190" s="749">
        <v>101845</v>
      </c>
      <c r="I190" s="749">
        <v>1845</v>
      </c>
      <c r="J190" s="749" t="s">
        <v>990</v>
      </c>
      <c r="K190" s="749" t="s">
        <v>991</v>
      </c>
      <c r="L190" s="752">
        <v>74.379999999999981</v>
      </c>
      <c r="M190" s="752">
        <v>4</v>
      </c>
      <c r="N190" s="753">
        <v>297.51999999999992</v>
      </c>
    </row>
    <row r="191" spans="1:14" ht="14.4" customHeight="1" x14ac:dyDescent="0.3">
      <c r="A191" s="747" t="s">
        <v>568</v>
      </c>
      <c r="B191" s="748" t="s">
        <v>569</v>
      </c>
      <c r="C191" s="749" t="s">
        <v>588</v>
      </c>
      <c r="D191" s="750" t="s">
        <v>589</v>
      </c>
      <c r="E191" s="751">
        <v>50113001</v>
      </c>
      <c r="F191" s="750" t="s">
        <v>654</v>
      </c>
      <c r="G191" s="749" t="s">
        <v>655</v>
      </c>
      <c r="H191" s="749">
        <v>109847</v>
      </c>
      <c r="I191" s="749">
        <v>9847</v>
      </c>
      <c r="J191" s="749" t="s">
        <v>992</v>
      </c>
      <c r="K191" s="749" t="s">
        <v>993</v>
      </c>
      <c r="L191" s="752">
        <v>41.06</v>
      </c>
      <c r="M191" s="752">
        <v>1</v>
      </c>
      <c r="N191" s="753">
        <v>41.06</v>
      </c>
    </row>
    <row r="192" spans="1:14" ht="14.4" customHeight="1" x14ac:dyDescent="0.3">
      <c r="A192" s="747" t="s">
        <v>568</v>
      </c>
      <c r="B192" s="748" t="s">
        <v>569</v>
      </c>
      <c r="C192" s="749" t="s">
        <v>588</v>
      </c>
      <c r="D192" s="750" t="s">
        <v>589</v>
      </c>
      <c r="E192" s="751">
        <v>50113001</v>
      </c>
      <c r="F192" s="750" t="s">
        <v>654</v>
      </c>
      <c r="G192" s="749" t="s">
        <v>655</v>
      </c>
      <c r="H192" s="749">
        <v>215851</v>
      </c>
      <c r="I192" s="749">
        <v>215851</v>
      </c>
      <c r="J192" s="749" t="s">
        <v>994</v>
      </c>
      <c r="K192" s="749" t="s">
        <v>995</v>
      </c>
      <c r="L192" s="752">
        <v>290.72000000000003</v>
      </c>
      <c r="M192" s="752">
        <v>4</v>
      </c>
      <c r="N192" s="753">
        <v>1162.8800000000001</v>
      </c>
    </row>
    <row r="193" spans="1:14" ht="14.4" customHeight="1" x14ac:dyDescent="0.3">
      <c r="A193" s="747" t="s">
        <v>568</v>
      </c>
      <c r="B193" s="748" t="s">
        <v>569</v>
      </c>
      <c r="C193" s="749" t="s">
        <v>588</v>
      </c>
      <c r="D193" s="750" t="s">
        <v>589</v>
      </c>
      <c r="E193" s="751">
        <v>50113001</v>
      </c>
      <c r="F193" s="750" t="s">
        <v>654</v>
      </c>
      <c r="G193" s="749" t="s">
        <v>660</v>
      </c>
      <c r="H193" s="749">
        <v>150316</v>
      </c>
      <c r="I193" s="749">
        <v>50316</v>
      </c>
      <c r="J193" s="749" t="s">
        <v>996</v>
      </c>
      <c r="K193" s="749" t="s">
        <v>691</v>
      </c>
      <c r="L193" s="752">
        <v>68.7</v>
      </c>
      <c r="M193" s="752">
        <v>1</v>
      </c>
      <c r="N193" s="753">
        <v>68.7</v>
      </c>
    </row>
    <row r="194" spans="1:14" ht="14.4" customHeight="1" x14ac:dyDescent="0.3">
      <c r="A194" s="747" t="s">
        <v>568</v>
      </c>
      <c r="B194" s="748" t="s">
        <v>569</v>
      </c>
      <c r="C194" s="749" t="s">
        <v>588</v>
      </c>
      <c r="D194" s="750" t="s">
        <v>589</v>
      </c>
      <c r="E194" s="751">
        <v>50113001</v>
      </c>
      <c r="F194" s="750" t="s">
        <v>654</v>
      </c>
      <c r="G194" s="749" t="s">
        <v>655</v>
      </c>
      <c r="H194" s="749">
        <v>103550</v>
      </c>
      <c r="I194" s="749">
        <v>3550</v>
      </c>
      <c r="J194" s="749" t="s">
        <v>997</v>
      </c>
      <c r="K194" s="749" t="s">
        <v>998</v>
      </c>
      <c r="L194" s="752">
        <v>39.86</v>
      </c>
      <c r="M194" s="752">
        <v>3</v>
      </c>
      <c r="N194" s="753">
        <v>119.58</v>
      </c>
    </row>
    <row r="195" spans="1:14" ht="14.4" customHeight="1" x14ac:dyDescent="0.3">
      <c r="A195" s="747" t="s">
        <v>568</v>
      </c>
      <c r="B195" s="748" t="s">
        <v>569</v>
      </c>
      <c r="C195" s="749" t="s">
        <v>588</v>
      </c>
      <c r="D195" s="750" t="s">
        <v>589</v>
      </c>
      <c r="E195" s="751">
        <v>50113001</v>
      </c>
      <c r="F195" s="750" t="s">
        <v>654</v>
      </c>
      <c r="G195" s="749" t="s">
        <v>655</v>
      </c>
      <c r="H195" s="749">
        <v>184785</v>
      </c>
      <c r="I195" s="749">
        <v>84785</v>
      </c>
      <c r="J195" s="749" t="s">
        <v>999</v>
      </c>
      <c r="K195" s="749" t="s">
        <v>1000</v>
      </c>
      <c r="L195" s="752">
        <v>192.96625000000006</v>
      </c>
      <c r="M195" s="752">
        <v>32</v>
      </c>
      <c r="N195" s="753">
        <v>6174.9200000000019</v>
      </c>
    </row>
    <row r="196" spans="1:14" ht="14.4" customHeight="1" x14ac:dyDescent="0.3">
      <c r="A196" s="747" t="s">
        <v>568</v>
      </c>
      <c r="B196" s="748" t="s">
        <v>569</v>
      </c>
      <c r="C196" s="749" t="s">
        <v>588</v>
      </c>
      <c r="D196" s="750" t="s">
        <v>589</v>
      </c>
      <c r="E196" s="751">
        <v>50113001</v>
      </c>
      <c r="F196" s="750" t="s">
        <v>654</v>
      </c>
      <c r="G196" s="749" t="s">
        <v>655</v>
      </c>
      <c r="H196" s="749">
        <v>112023</v>
      </c>
      <c r="I196" s="749">
        <v>12023</v>
      </c>
      <c r="J196" s="749" t="s">
        <v>1001</v>
      </c>
      <c r="K196" s="749" t="s">
        <v>1002</v>
      </c>
      <c r="L196" s="752">
        <v>72.33</v>
      </c>
      <c r="M196" s="752">
        <v>1</v>
      </c>
      <c r="N196" s="753">
        <v>72.33</v>
      </c>
    </row>
    <row r="197" spans="1:14" ht="14.4" customHeight="1" x14ac:dyDescent="0.3">
      <c r="A197" s="747" t="s">
        <v>568</v>
      </c>
      <c r="B197" s="748" t="s">
        <v>569</v>
      </c>
      <c r="C197" s="749" t="s">
        <v>588</v>
      </c>
      <c r="D197" s="750" t="s">
        <v>589</v>
      </c>
      <c r="E197" s="751">
        <v>50113001</v>
      </c>
      <c r="F197" s="750" t="s">
        <v>654</v>
      </c>
      <c r="G197" s="749" t="s">
        <v>655</v>
      </c>
      <c r="H197" s="749">
        <v>158127</v>
      </c>
      <c r="I197" s="749">
        <v>10432</v>
      </c>
      <c r="J197" s="749" t="s">
        <v>1003</v>
      </c>
      <c r="K197" s="749" t="s">
        <v>1004</v>
      </c>
      <c r="L197" s="752">
        <v>126.09500000000006</v>
      </c>
      <c r="M197" s="752">
        <v>8</v>
      </c>
      <c r="N197" s="753">
        <v>1008.7600000000004</v>
      </c>
    </row>
    <row r="198" spans="1:14" ht="14.4" customHeight="1" x14ac:dyDescent="0.3">
      <c r="A198" s="747" t="s">
        <v>568</v>
      </c>
      <c r="B198" s="748" t="s">
        <v>569</v>
      </c>
      <c r="C198" s="749" t="s">
        <v>588</v>
      </c>
      <c r="D198" s="750" t="s">
        <v>589</v>
      </c>
      <c r="E198" s="751">
        <v>50113001</v>
      </c>
      <c r="F198" s="750" t="s">
        <v>654</v>
      </c>
      <c r="G198" s="749" t="s">
        <v>655</v>
      </c>
      <c r="H198" s="749">
        <v>173200</v>
      </c>
      <c r="I198" s="749">
        <v>173200</v>
      </c>
      <c r="J198" s="749" t="s">
        <v>1005</v>
      </c>
      <c r="K198" s="749" t="s">
        <v>1006</v>
      </c>
      <c r="L198" s="752">
        <v>176.80500000000001</v>
      </c>
      <c r="M198" s="752">
        <v>2</v>
      </c>
      <c r="N198" s="753">
        <v>353.61</v>
      </c>
    </row>
    <row r="199" spans="1:14" ht="14.4" customHeight="1" x14ac:dyDescent="0.3">
      <c r="A199" s="747" t="s">
        <v>568</v>
      </c>
      <c r="B199" s="748" t="s">
        <v>569</v>
      </c>
      <c r="C199" s="749" t="s">
        <v>588</v>
      </c>
      <c r="D199" s="750" t="s">
        <v>589</v>
      </c>
      <c r="E199" s="751">
        <v>50113001</v>
      </c>
      <c r="F199" s="750" t="s">
        <v>654</v>
      </c>
      <c r="G199" s="749" t="s">
        <v>660</v>
      </c>
      <c r="H199" s="749">
        <v>166030</v>
      </c>
      <c r="I199" s="749">
        <v>66030</v>
      </c>
      <c r="J199" s="749" t="s">
        <v>1007</v>
      </c>
      <c r="K199" s="749" t="s">
        <v>1008</v>
      </c>
      <c r="L199" s="752">
        <v>29.87</v>
      </c>
      <c r="M199" s="752">
        <v>3</v>
      </c>
      <c r="N199" s="753">
        <v>89.61</v>
      </c>
    </row>
    <row r="200" spans="1:14" ht="14.4" customHeight="1" x14ac:dyDescent="0.3">
      <c r="A200" s="747" t="s">
        <v>568</v>
      </c>
      <c r="B200" s="748" t="s">
        <v>569</v>
      </c>
      <c r="C200" s="749" t="s">
        <v>588</v>
      </c>
      <c r="D200" s="750" t="s">
        <v>589</v>
      </c>
      <c r="E200" s="751">
        <v>50113001</v>
      </c>
      <c r="F200" s="750" t="s">
        <v>654</v>
      </c>
      <c r="G200" s="749" t="s">
        <v>660</v>
      </c>
      <c r="H200" s="749">
        <v>153951</v>
      </c>
      <c r="I200" s="749">
        <v>53951</v>
      </c>
      <c r="J200" s="749" t="s">
        <v>1009</v>
      </c>
      <c r="K200" s="749" t="s">
        <v>1010</v>
      </c>
      <c r="L200" s="752">
        <v>183.51</v>
      </c>
      <c r="M200" s="752">
        <v>1</v>
      </c>
      <c r="N200" s="753">
        <v>183.51</v>
      </c>
    </row>
    <row r="201" spans="1:14" ht="14.4" customHeight="1" x14ac:dyDescent="0.3">
      <c r="A201" s="747" t="s">
        <v>568</v>
      </c>
      <c r="B201" s="748" t="s">
        <v>569</v>
      </c>
      <c r="C201" s="749" t="s">
        <v>588</v>
      </c>
      <c r="D201" s="750" t="s">
        <v>589</v>
      </c>
      <c r="E201" s="751">
        <v>50113001</v>
      </c>
      <c r="F201" s="750" t="s">
        <v>654</v>
      </c>
      <c r="G201" s="749" t="s">
        <v>660</v>
      </c>
      <c r="H201" s="749">
        <v>989453</v>
      </c>
      <c r="I201" s="749">
        <v>146899</v>
      </c>
      <c r="J201" s="749" t="s">
        <v>1011</v>
      </c>
      <c r="K201" s="749" t="s">
        <v>1012</v>
      </c>
      <c r="L201" s="752">
        <v>45.489999999999995</v>
      </c>
      <c r="M201" s="752">
        <v>1</v>
      </c>
      <c r="N201" s="753">
        <v>45.489999999999995</v>
      </c>
    </row>
    <row r="202" spans="1:14" ht="14.4" customHeight="1" x14ac:dyDescent="0.3">
      <c r="A202" s="747" t="s">
        <v>568</v>
      </c>
      <c r="B202" s="748" t="s">
        <v>569</v>
      </c>
      <c r="C202" s="749" t="s">
        <v>588</v>
      </c>
      <c r="D202" s="750" t="s">
        <v>589</v>
      </c>
      <c r="E202" s="751">
        <v>50113001</v>
      </c>
      <c r="F202" s="750" t="s">
        <v>654</v>
      </c>
      <c r="G202" s="749" t="s">
        <v>660</v>
      </c>
      <c r="H202" s="749">
        <v>149483</v>
      </c>
      <c r="I202" s="749">
        <v>149483</v>
      </c>
      <c r="J202" s="749" t="s">
        <v>1013</v>
      </c>
      <c r="K202" s="749" t="s">
        <v>1014</v>
      </c>
      <c r="L202" s="752">
        <v>139.12</v>
      </c>
      <c r="M202" s="752">
        <v>2</v>
      </c>
      <c r="N202" s="753">
        <v>278.24</v>
      </c>
    </row>
    <row r="203" spans="1:14" ht="14.4" customHeight="1" x14ac:dyDescent="0.3">
      <c r="A203" s="747" t="s">
        <v>568</v>
      </c>
      <c r="B203" s="748" t="s">
        <v>569</v>
      </c>
      <c r="C203" s="749" t="s">
        <v>588</v>
      </c>
      <c r="D203" s="750" t="s">
        <v>589</v>
      </c>
      <c r="E203" s="751">
        <v>50113002</v>
      </c>
      <c r="F203" s="750" t="s">
        <v>1015</v>
      </c>
      <c r="G203" s="749" t="s">
        <v>655</v>
      </c>
      <c r="H203" s="749">
        <v>396914</v>
      </c>
      <c r="I203" s="749">
        <v>52301</v>
      </c>
      <c r="J203" s="749" t="s">
        <v>1016</v>
      </c>
      <c r="K203" s="749" t="s">
        <v>1017</v>
      </c>
      <c r="L203" s="752">
        <v>2221.34</v>
      </c>
      <c r="M203" s="752">
        <v>3</v>
      </c>
      <c r="N203" s="753">
        <v>6664.02</v>
      </c>
    </row>
    <row r="204" spans="1:14" ht="14.4" customHeight="1" x14ac:dyDescent="0.3">
      <c r="A204" s="747" t="s">
        <v>568</v>
      </c>
      <c r="B204" s="748" t="s">
        <v>569</v>
      </c>
      <c r="C204" s="749" t="s">
        <v>588</v>
      </c>
      <c r="D204" s="750" t="s">
        <v>589</v>
      </c>
      <c r="E204" s="751">
        <v>50113002</v>
      </c>
      <c r="F204" s="750" t="s">
        <v>1015</v>
      </c>
      <c r="G204" s="749" t="s">
        <v>655</v>
      </c>
      <c r="H204" s="749">
        <v>142003</v>
      </c>
      <c r="I204" s="749">
        <v>142003</v>
      </c>
      <c r="J204" s="749" t="s">
        <v>1018</v>
      </c>
      <c r="K204" s="749" t="s">
        <v>1019</v>
      </c>
      <c r="L204" s="752">
        <v>3410</v>
      </c>
      <c r="M204" s="752">
        <v>13</v>
      </c>
      <c r="N204" s="753">
        <v>44330</v>
      </c>
    </row>
    <row r="205" spans="1:14" ht="14.4" customHeight="1" x14ac:dyDescent="0.3">
      <c r="A205" s="747" t="s">
        <v>568</v>
      </c>
      <c r="B205" s="748" t="s">
        <v>569</v>
      </c>
      <c r="C205" s="749" t="s">
        <v>588</v>
      </c>
      <c r="D205" s="750" t="s">
        <v>589</v>
      </c>
      <c r="E205" s="751">
        <v>50113002</v>
      </c>
      <c r="F205" s="750" t="s">
        <v>1015</v>
      </c>
      <c r="G205" s="749" t="s">
        <v>655</v>
      </c>
      <c r="H205" s="749">
        <v>103513</v>
      </c>
      <c r="I205" s="749">
        <v>3513</v>
      </c>
      <c r="J205" s="749" t="s">
        <v>1020</v>
      </c>
      <c r="K205" s="749" t="s">
        <v>1021</v>
      </c>
      <c r="L205" s="752">
        <v>1999.9999999999998</v>
      </c>
      <c r="M205" s="752">
        <v>2</v>
      </c>
      <c r="N205" s="753">
        <v>3999.9999999999995</v>
      </c>
    </row>
    <row r="206" spans="1:14" ht="14.4" customHeight="1" x14ac:dyDescent="0.3">
      <c r="A206" s="747" t="s">
        <v>568</v>
      </c>
      <c r="B206" s="748" t="s">
        <v>569</v>
      </c>
      <c r="C206" s="749" t="s">
        <v>588</v>
      </c>
      <c r="D206" s="750" t="s">
        <v>589</v>
      </c>
      <c r="E206" s="751">
        <v>50113006</v>
      </c>
      <c r="F206" s="750" t="s">
        <v>1022</v>
      </c>
      <c r="G206" s="749" t="s">
        <v>660</v>
      </c>
      <c r="H206" s="749">
        <v>133339</v>
      </c>
      <c r="I206" s="749">
        <v>33339</v>
      </c>
      <c r="J206" s="749" t="s">
        <v>1023</v>
      </c>
      <c r="K206" s="749" t="s">
        <v>1024</v>
      </c>
      <c r="L206" s="752">
        <v>40.92</v>
      </c>
      <c r="M206" s="752">
        <v>1</v>
      </c>
      <c r="N206" s="753">
        <v>40.92</v>
      </c>
    </row>
    <row r="207" spans="1:14" ht="14.4" customHeight="1" x14ac:dyDescent="0.3">
      <c r="A207" s="747" t="s">
        <v>568</v>
      </c>
      <c r="B207" s="748" t="s">
        <v>569</v>
      </c>
      <c r="C207" s="749" t="s">
        <v>588</v>
      </c>
      <c r="D207" s="750" t="s">
        <v>589</v>
      </c>
      <c r="E207" s="751">
        <v>50113006</v>
      </c>
      <c r="F207" s="750" t="s">
        <v>1022</v>
      </c>
      <c r="G207" s="749" t="s">
        <v>660</v>
      </c>
      <c r="H207" s="749">
        <v>133340</v>
      </c>
      <c r="I207" s="749">
        <v>33340</v>
      </c>
      <c r="J207" s="749" t="s">
        <v>1025</v>
      </c>
      <c r="K207" s="749" t="s">
        <v>1024</v>
      </c>
      <c r="L207" s="752">
        <v>40.92</v>
      </c>
      <c r="M207" s="752">
        <v>1</v>
      </c>
      <c r="N207" s="753">
        <v>40.92</v>
      </c>
    </row>
    <row r="208" spans="1:14" ht="14.4" customHeight="1" x14ac:dyDescent="0.3">
      <c r="A208" s="747" t="s">
        <v>568</v>
      </c>
      <c r="B208" s="748" t="s">
        <v>569</v>
      </c>
      <c r="C208" s="749" t="s">
        <v>588</v>
      </c>
      <c r="D208" s="750" t="s">
        <v>589</v>
      </c>
      <c r="E208" s="751">
        <v>50113006</v>
      </c>
      <c r="F208" s="750" t="s">
        <v>1022</v>
      </c>
      <c r="G208" s="749" t="s">
        <v>655</v>
      </c>
      <c r="H208" s="749">
        <v>33888</v>
      </c>
      <c r="I208" s="749">
        <v>33888</v>
      </c>
      <c r="J208" s="749" t="s">
        <v>1026</v>
      </c>
      <c r="K208" s="749" t="s">
        <v>1027</v>
      </c>
      <c r="L208" s="752">
        <v>114.99999999999997</v>
      </c>
      <c r="M208" s="752">
        <v>1</v>
      </c>
      <c r="N208" s="753">
        <v>114.99999999999997</v>
      </c>
    </row>
    <row r="209" spans="1:14" ht="14.4" customHeight="1" x14ac:dyDescent="0.3">
      <c r="A209" s="747" t="s">
        <v>568</v>
      </c>
      <c r="B209" s="748" t="s">
        <v>569</v>
      </c>
      <c r="C209" s="749" t="s">
        <v>588</v>
      </c>
      <c r="D209" s="750" t="s">
        <v>589</v>
      </c>
      <c r="E209" s="751">
        <v>50113006</v>
      </c>
      <c r="F209" s="750" t="s">
        <v>1022</v>
      </c>
      <c r="G209" s="749" t="s">
        <v>655</v>
      </c>
      <c r="H209" s="749">
        <v>33890</v>
      </c>
      <c r="I209" s="749">
        <v>33890</v>
      </c>
      <c r="J209" s="749" t="s">
        <v>1028</v>
      </c>
      <c r="K209" s="749" t="s">
        <v>1027</v>
      </c>
      <c r="L209" s="752">
        <v>153.08000000000001</v>
      </c>
      <c r="M209" s="752">
        <v>1</v>
      </c>
      <c r="N209" s="753">
        <v>153.08000000000001</v>
      </c>
    </row>
    <row r="210" spans="1:14" ht="14.4" customHeight="1" x14ac:dyDescent="0.3">
      <c r="A210" s="747" t="s">
        <v>568</v>
      </c>
      <c r="B210" s="748" t="s">
        <v>569</v>
      </c>
      <c r="C210" s="749" t="s">
        <v>588</v>
      </c>
      <c r="D210" s="750" t="s">
        <v>589</v>
      </c>
      <c r="E210" s="751">
        <v>50113006</v>
      </c>
      <c r="F210" s="750" t="s">
        <v>1022</v>
      </c>
      <c r="G210" s="749" t="s">
        <v>655</v>
      </c>
      <c r="H210" s="749">
        <v>33891</v>
      </c>
      <c r="I210" s="749">
        <v>33891</v>
      </c>
      <c r="J210" s="749" t="s">
        <v>1029</v>
      </c>
      <c r="K210" s="749" t="s">
        <v>1027</v>
      </c>
      <c r="L210" s="752">
        <v>115</v>
      </c>
      <c r="M210" s="752">
        <v>1</v>
      </c>
      <c r="N210" s="753">
        <v>115</v>
      </c>
    </row>
    <row r="211" spans="1:14" ht="14.4" customHeight="1" x14ac:dyDescent="0.3">
      <c r="A211" s="747" t="s">
        <v>568</v>
      </c>
      <c r="B211" s="748" t="s">
        <v>569</v>
      </c>
      <c r="C211" s="749" t="s">
        <v>588</v>
      </c>
      <c r="D211" s="750" t="s">
        <v>589</v>
      </c>
      <c r="E211" s="751">
        <v>50113006</v>
      </c>
      <c r="F211" s="750" t="s">
        <v>1022</v>
      </c>
      <c r="G211" s="749" t="s">
        <v>655</v>
      </c>
      <c r="H211" s="749">
        <v>993379</v>
      </c>
      <c r="I211" s="749">
        <v>0</v>
      </c>
      <c r="J211" s="749" t="s">
        <v>1030</v>
      </c>
      <c r="K211" s="749" t="s">
        <v>570</v>
      </c>
      <c r="L211" s="752">
        <v>3415.5</v>
      </c>
      <c r="M211" s="752">
        <v>1</v>
      </c>
      <c r="N211" s="753">
        <v>3415.5</v>
      </c>
    </row>
    <row r="212" spans="1:14" ht="14.4" customHeight="1" x14ac:dyDescent="0.3">
      <c r="A212" s="747" t="s">
        <v>568</v>
      </c>
      <c r="B212" s="748" t="s">
        <v>569</v>
      </c>
      <c r="C212" s="749" t="s">
        <v>588</v>
      </c>
      <c r="D212" s="750" t="s">
        <v>589</v>
      </c>
      <c r="E212" s="751">
        <v>50113006</v>
      </c>
      <c r="F212" s="750" t="s">
        <v>1022</v>
      </c>
      <c r="G212" s="749" t="s">
        <v>655</v>
      </c>
      <c r="H212" s="749">
        <v>33612</v>
      </c>
      <c r="I212" s="749">
        <v>33612</v>
      </c>
      <c r="J212" s="749" t="s">
        <v>1031</v>
      </c>
      <c r="K212" s="749" t="s">
        <v>1032</v>
      </c>
      <c r="L212" s="752">
        <v>157.87</v>
      </c>
      <c r="M212" s="752">
        <v>1</v>
      </c>
      <c r="N212" s="753">
        <v>157.87</v>
      </c>
    </row>
    <row r="213" spans="1:14" ht="14.4" customHeight="1" x14ac:dyDescent="0.3">
      <c r="A213" s="747" t="s">
        <v>568</v>
      </c>
      <c r="B213" s="748" t="s">
        <v>569</v>
      </c>
      <c r="C213" s="749" t="s">
        <v>588</v>
      </c>
      <c r="D213" s="750" t="s">
        <v>589</v>
      </c>
      <c r="E213" s="751">
        <v>50113006</v>
      </c>
      <c r="F213" s="750" t="s">
        <v>1022</v>
      </c>
      <c r="G213" s="749" t="s">
        <v>655</v>
      </c>
      <c r="H213" s="749">
        <v>993899</v>
      </c>
      <c r="I213" s="749">
        <v>0</v>
      </c>
      <c r="J213" s="749" t="s">
        <v>1033</v>
      </c>
      <c r="K213" s="749" t="s">
        <v>1034</v>
      </c>
      <c r="L213" s="752">
        <v>180.33133333333333</v>
      </c>
      <c r="M213" s="752">
        <v>15</v>
      </c>
      <c r="N213" s="753">
        <v>2704.97</v>
      </c>
    </row>
    <row r="214" spans="1:14" ht="14.4" customHeight="1" x14ac:dyDescent="0.3">
      <c r="A214" s="747" t="s">
        <v>568</v>
      </c>
      <c r="B214" s="748" t="s">
        <v>569</v>
      </c>
      <c r="C214" s="749" t="s">
        <v>588</v>
      </c>
      <c r="D214" s="750" t="s">
        <v>589</v>
      </c>
      <c r="E214" s="751">
        <v>50113006</v>
      </c>
      <c r="F214" s="750" t="s">
        <v>1022</v>
      </c>
      <c r="G214" s="749" t="s">
        <v>655</v>
      </c>
      <c r="H214" s="749">
        <v>501627</v>
      </c>
      <c r="I214" s="749">
        <v>0</v>
      </c>
      <c r="J214" s="749" t="s">
        <v>1035</v>
      </c>
      <c r="K214" s="749" t="s">
        <v>1036</v>
      </c>
      <c r="L214" s="752">
        <v>2005.9687999157802</v>
      </c>
      <c r="M214" s="752">
        <v>1</v>
      </c>
      <c r="N214" s="753">
        <v>2005.9687999157802</v>
      </c>
    </row>
    <row r="215" spans="1:14" ht="14.4" customHeight="1" x14ac:dyDescent="0.3">
      <c r="A215" s="747" t="s">
        <v>568</v>
      </c>
      <c r="B215" s="748" t="s">
        <v>569</v>
      </c>
      <c r="C215" s="749" t="s">
        <v>588</v>
      </c>
      <c r="D215" s="750" t="s">
        <v>589</v>
      </c>
      <c r="E215" s="751">
        <v>50113006</v>
      </c>
      <c r="F215" s="750" t="s">
        <v>1022</v>
      </c>
      <c r="G215" s="749" t="s">
        <v>655</v>
      </c>
      <c r="H215" s="749">
        <v>992940</v>
      </c>
      <c r="I215" s="749">
        <v>0</v>
      </c>
      <c r="J215" s="749" t="s">
        <v>1037</v>
      </c>
      <c r="K215" s="749" t="s">
        <v>570</v>
      </c>
      <c r="L215" s="752">
        <v>167.16666666666669</v>
      </c>
      <c r="M215" s="752">
        <v>12</v>
      </c>
      <c r="N215" s="753">
        <v>2006.0000000000002</v>
      </c>
    </row>
    <row r="216" spans="1:14" ht="14.4" customHeight="1" x14ac:dyDescent="0.3">
      <c r="A216" s="747" t="s">
        <v>568</v>
      </c>
      <c r="B216" s="748" t="s">
        <v>569</v>
      </c>
      <c r="C216" s="749" t="s">
        <v>588</v>
      </c>
      <c r="D216" s="750" t="s">
        <v>589</v>
      </c>
      <c r="E216" s="751">
        <v>50113006</v>
      </c>
      <c r="F216" s="750" t="s">
        <v>1022</v>
      </c>
      <c r="G216" s="749" t="s">
        <v>570</v>
      </c>
      <c r="H216" s="749">
        <v>993861</v>
      </c>
      <c r="I216" s="749">
        <v>33871</v>
      </c>
      <c r="J216" s="749" t="s">
        <v>1038</v>
      </c>
      <c r="K216" s="749" t="s">
        <v>1039</v>
      </c>
      <c r="L216" s="752">
        <v>122.43</v>
      </c>
      <c r="M216" s="752">
        <v>16</v>
      </c>
      <c r="N216" s="753">
        <v>1958.88</v>
      </c>
    </row>
    <row r="217" spans="1:14" ht="14.4" customHeight="1" x14ac:dyDescent="0.3">
      <c r="A217" s="747" t="s">
        <v>568</v>
      </c>
      <c r="B217" s="748" t="s">
        <v>569</v>
      </c>
      <c r="C217" s="749" t="s">
        <v>588</v>
      </c>
      <c r="D217" s="750" t="s">
        <v>589</v>
      </c>
      <c r="E217" s="751">
        <v>50113006</v>
      </c>
      <c r="F217" s="750" t="s">
        <v>1022</v>
      </c>
      <c r="G217" s="749" t="s">
        <v>660</v>
      </c>
      <c r="H217" s="749">
        <v>33855</v>
      </c>
      <c r="I217" s="749">
        <v>33855</v>
      </c>
      <c r="J217" s="749" t="s">
        <v>1040</v>
      </c>
      <c r="K217" s="749" t="s">
        <v>1041</v>
      </c>
      <c r="L217" s="752">
        <v>179.26</v>
      </c>
      <c r="M217" s="752">
        <v>2</v>
      </c>
      <c r="N217" s="753">
        <v>358.52</v>
      </c>
    </row>
    <row r="218" spans="1:14" ht="14.4" customHeight="1" x14ac:dyDescent="0.3">
      <c r="A218" s="747" t="s">
        <v>568</v>
      </c>
      <c r="B218" s="748" t="s">
        <v>569</v>
      </c>
      <c r="C218" s="749" t="s">
        <v>588</v>
      </c>
      <c r="D218" s="750" t="s">
        <v>589</v>
      </c>
      <c r="E218" s="751">
        <v>50113006</v>
      </c>
      <c r="F218" s="750" t="s">
        <v>1022</v>
      </c>
      <c r="G218" s="749" t="s">
        <v>660</v>
      </c>
      <c r="H218" s="749">
        <v>33898</v>
      </c>
      <c r="I218" s="749">
        <v>33898</v>
      </c>
      <c r="J218" s="749" t="s">
        <v>1042</v>
      </c>
      <c r="K218" s="749" t="s">
        <v>1043</v>
      </c>
      <c r="L218" s="752">
        <v>135.6</v>
      </c>
      <c r="M218" s="752">
        <v>1</v>
      </c>
      <c r="N218" s="753">
        <v>135.6</v>
      </c>
    </row>
    <row r="219" spans="1:14" ht="14.4" customHeight="1" x14ac:dyDescent="0.3">
      <c r="A219" s="747" t="s">
        <v>568</v>
      </c>
      <c r="B219" s="748" t="s">
        <v>569</v>
      </c>
      <c r="C219" s="749" t="s">
        <v>588</v>
      </c>
      <c r="D219" s="750" t="s">
        <v>589</v>
      </c>
      <c r="E219" s="751">
        <v>50113006</v>
      </c>
      <c r="F219" s="750" t="s">
        <v>1022</v>
      </c>
      <c r="G219" s="749" t="s">
        <v>660</v>
      </c>
      <c r="H219" s="749">
        <v>33739</v>
      </c>
      <c r="I219" s="749">
        <v>33739</v>
      </c>
      <c r="J219" s="749" t="s">
        <v>1044</v>
      </c>
      <c r="K219" s="749" t="s">
        <v>1043</v>
      </c>
      <c r="L219" s="752">
        <v>131.25000000000003</v>
      </c>
      <c r="M219" s="752">
        <v>1</v>
      </c>
      <c r="N219" s="753">
        <v>131.25000000000003</v>
      </c>
    </row>
    <row r="220" spans="1:14" ht="14.4" customHeight="1" x14ac:dyDescent="0.3">
      <c r="A220" s="747" t="s">
        <v>568</v>
      </c>
      <c r="B220" s="748" t="s">
        <v>569</v>
      </c>
      <c r="C220" s="749" t="s">
        <v>588</v>
      </c>
      <c r="D220" s="750" t="s">
        <v>589</v>
      </c>
      <c r="E220" s="751">
        <v>50113006</v>
      </c>
      <c r="F220" s="750" t="s">
        <v>1022</v>
      </c>
      <c r="G220" s="749" t="s">
        <v>660</v>
      </c>
      <c r="H220" s="749">
        <v>33851</v>
      </c>
      <c r="I220" s="749">
        <v>33851</v>
      </c>
      <c r="J220" s="749" t="s">
        <v>1045</v>
      </c>
      <c r="K220" s="749" t="s">
        <v>1032</v>
      </c>
      <c r="L220" s="752">
        <v>145.49999999999997</v>
      </c>
      <c r="M220" s="752">
        <v>1</v>
      </c>
      <c r="N220" s="753">
        <v>145.49999999999997</v>
      </c>
    </row>
    <row r="221" spans="1:14" ht="14.4" customHeight="1" x14ac:dyDescent="0.3">
      <c r="A221" s="747" t="s">
        <v>568</v>
      </c>
      <c r="B221" s="748" t="s">
        <v>569</v>
      </c>
      <c r="C221" s="749" t="s">
        <v>588</v>
      </c>
      <c r="D221" s="750" t="s">
        <v>589</v>
      </c>
      <c r="E221" s="751">
        <v>50113006</v>
      </c>
      <c r="F221" s="750" t="s">
        <v>1022</v>
      </c>
      <c r="G221" s="749" t="s">
        <v>660</v>
      </c>
      <c r="H221" s="749">
        <v>33848</v>
      </c>
      <c r="I221" s="749">
        <v>33848</v>
      </c>
      <c r="J221" s="749" t="s">
        <v>1046</v>
      </c>
      <c r="K221" s="749" t="s">
        <v>1032</v>
      </c>
      <c r="L221" s="752">
        <v>122.69</v>
      </c>
      <c r="M221" s="752">
        <v>1</v>
      </c>
      <c r="N221" s="753">
        <v>122.69</v>
      </c>
    </row>
    <row r="222" spans="1:14" ht="14.4" customHeight="1" x14ac:dyDescent="0.3">
      <c r="A222" s="747" t="s">
        <v>568</v>
      </c>
      <c r="B222" s="748" t="s">
        <v>569</v>
      </c>
      <c r="C222" s="749" t="s">
        <v>588</v>
      </c>
      <c r="D222" s="750" t="s">
        <v>589</v>
      </c>
      <c r="E222" s="751">
        <v>50113006</v>
      </c>
      <c r="F222" s="750" t="s">
        <v>1022</v>
      </c>
      <c r="G222" s="749" t="s">
        <v>660</v>
      </c>
      <c r="H222" s="749">
        <v>33847</v>
      </c>
      <c r="I222" s="749">
        <v>33847</v>
      </c>
      <c r="J222" s="749" t="s">
        <v>1047</v>
      </c>
      <c r="K222" s="749" t="s">
        <v>1032</v>
      </c>
      <c r="L222" s="752">
        <v>122.69</v>
      </c>
      <c r="M222" s="752">
        <v>1</v>
      </c>
      <c r="N222" s="753">
        <v>122.69</v>
      </c>
    </row>
    <row r="223" spans="1:14" ht="14.4" customHeight="1" x14ac:dyDescent="0.3">
      <c r="A223" s="747" t="s">
        <v>568</v>
      </c>
      <c r="B223" s="748" t="s">
        <v>569</v>
      </c>
      <c r="C223" s="749" t="s">
        <v>588</v>
      </c>
      <c r="D223" s="750" t="s">
        <v>589</v>
      </c>
      <c r="E223" s="751">
        <v>50113006</v>
      </c>
      <c r="F223" s="750" t="s">
        <v>1022</v>
      </c>
      <c r="G223" s="749" t="s">
        <v>655</v>
      </c>
      <c r="H223" s="749">
        <v>217054</v>
      </c>
      <c r="I223" s="749">
        <v>217054</v>
      </c>
      <c r="J223" s="749" t="s">
        <v>1048</v>
      </c>
      <c r="K223" s="749" t="s">
        <v>1049</v>
      </c>
      <c r="L223" s="752">
        <v>1109.04</v>
      </c>
      <c r="M223" s="752">
        <v>7</v>
      </c>
      <c r="N223" s="753">
        <v>7763.28</v>
      </c>
    </row>
    <row r="224" spans="1:14" ht="14.4" customHeight="1" x14ac:dyDescent="0.3">
      <c r="A224" s="747" t="s">
        <v>568</v>
      </c>
      <c r="B224" s="748" t="s">
        <v>569</v>
      </c>
      <c r="C224" s="749" t="s">
        <v>588</v>
      </c>
      <c r="D224" s="750" t="s">
        <v>589</v>
      </c>
      <c r="E224" s="751">
        <v>50113006</v>
      </c>
      <c r="F224" s="750" t="s">
        <v>1022</v>
      </c>
      <c r="G224" s="749" t="s">
        <v>655</v>
      </c>
      <c r="H224" s="749">
        <v>988740</v>
      </c>
      <c r="I224" s="749">
        <v>0</v>
      </c>
      <c r="J224" s="749" t="s">
        <v>1050</v>
      </c>
      <c r="K224" s="749" t="s">
        <v>570</v>
      </c>
      <c r="L224" s="752">
        <v>253.10666666666668</v>
      </c>
      <c r="M224" s="752">
        <v>36</v>
      </c>
      <c r="N224" s="753">
        <v>9111.84</v>
      </c>
    </row>
    <row r="225" spans="1:14" ht="14.4" customHeight="1" x14ac:dyDescent="0.3">
      <c r="A225" s="747" t="s">
        <v>568</v>
      </c>
      <c r="B225" s="748" t="s">
        <v>569</v>
      </c>
      <c r="C225" s="749" t="s">
        <v>588</v>
      </c>
      <c r="D225" s="750" t="s">
        <v>589</v>
      </c>
      <c r="E225" s="751">
        <v>50113006</v>
      </c>
      <c r="F225" s="750" t="s">
        <v>1022</v>
      </c>
      <c r="G225" s="749" t="s">
        <v>660</v>
      </c>
      <c r="H225" s="749">
        <v>133146</v>
      </c>
      <c r="I225" s="749">
        <v>33530</v>
      </c>
      <c r="J225" s="749" t="s">
        <v>1051</v>
      </c>
      <c r="K225" s="749" t="s">
        <v>1052</v>
      </c>
      <c r="L225" s="752">
        <v>157.229375</v>
      </c>
      <c r="M225" s="752">
        <v>32</v>
      </c>
      <c r="N225" s="753">
        <v>5031.34</v>
      </c>
    </row>
    <row r="226" spans="1:14" ht="14.4" customHeight="1" x14ac:dyDescent="0.3">
      <c r="A226" s="747" t="s">
        <v>568</v>
      </c>
      <c r="B226" s="748" t="s">
        <v>569</v>
      </c>
      <c r="C226" s="749" t="s">
        <v>588</v>
      </c>
      <c r="D226" s="750" t="s">
        <v>589</v>
      </c>
      <c r="E226" s="751">
        <v>50113006</v>
      </c>
      <c r="F226" s="750" t="s">
        <v>1022</v>
      </c>
      <c r="G226" s="749" t="s">
        <v>655</v>
      </c>
      <c r="H226" s="749">
        <v>33525</v>
      </c>
      <c r="I226" s="749">
        <v>33525</v>
      </c>
      <c r="J226" s="749" t="s">
        <v>1053</v>
      </c>
      <c r="K226" s="749" t="s">
        <v>929</v>
      </c>
      <c r="L226" s="752">
        <v>94.859687500000007</v>
      </c>
      <c r="M226" s="752">
        <v>32</v>
      </c>
      <c r="N226" s="753">
        <v>3035.51</v>
      </c>
    </row>
    <row r="227" spans="1:14" ht="14.4" customHeight="1" x14ac:dyDescent="0.3">
      <c r="A227" s="747" t="s">
        <v>568</v>
      </c>
      <c r="B227" s="748" t="s">
        <v>569</v>
      </c>
      <c r="C227" s="749" t="s">
        <v>588</v>
      </c>
      <c r="D227" s="750" t="s">
        <v>589</v>
      </c>
      <c r="E227" s="751">
        <v>50113008</v>
      </c>
      <c r="F227" s="750" t="s">
        <v>1054</v>
      </c>
      <c r="G227" s="749"/>
      <c r="H227" s="749"/>
      <c r="I227" s="749">
        <v>138453</v>
      </c>
      <c r="J227" s="749" t="s">
        <v>1055</v>
      </c>
      <c r="K227" s="749" t="s">
        <v>1056</v>
      </c>
      <c r="L227" s="752">
        <v>643.51998901367187</v>
      </c>
      <c r="M227" s="752">
        <v>2</v>
      </c>
      <c r="N227" s="753">
        <v>1287.0399780273438</v>
      </c>
    </row>
    <row r="228" spans="1:14" ht="14.4" customHeight="1" x14ac:dyDescent="0.3">
      <c r="A228" s="747" t="s">
        <v>568</v>
      </c>
      <c r="B228" s="748" t="s">
        <v>569</v>
      </c>
      <c r="C228" s="749" t="s">
        <v>588</v>
      </c>
      <c r="D228" s="750" t="s">
        <v>589</v>
      </c>
      <c r="E228" s="751">
        <v>50113008</v>
      </c>
      <c r="F228" s="750" t="s">
        <v>1054</v>
      </c>
      <c r="G228" s="749"/>
      <c r="H228" s="749"/>
      <c r="I228" s="749">
        <v>230449</v>
      </c>
      <c r="J228" s="749" t="s">
        <v>1055</v>
      </c>
      <c r="K228" s="749" t="s">
        <v>1056</v>
      </c>
      <c r="L228" s="752">
        <v>534.04998779296875</v>
      </c>
      <c r="M228" s="752">
        <v>4</v>
      </c>
      <c r="N228" s="753">
        <v>2136.199951171875</v>
      </c>
    </row>
    <row r="229" spans="1:14" ht="14.4" customHeight="1" x14ac:dyDescent="0.3">
      <c r="A229" s="747" t="s">
        <v>568</v>
      </c>
      <c r="B229" s="748" t="s">
        <v>569</v>
      </c>
      <c r="C229" s="749" t="s">
        <v>588</v>
      </c>
      <c r="D229" s="750" t="s">
        <v>589</v>
      </c>
      <c r="E229" s="751">
        <v>50113008</v>
      </c>
      <c r="F229" s="750" t="s">
        <v>1054</v>
      </c>
      <c r="G229" s="749"/>
      <c r="H229" s="749"/>
      <c r="I229" s="749">
        <v>138455</v>
      </c>
      <c r="J229" s="749" t="s">
        <v>1055</v>
      </c>
      <c r="K229" s="749" t="s">
        <v>1057</v>
      </c>
      <c r="L229" s="752">
        <v>1068.2099609375</v>
      </c>
      <c r="M229" s="752">
        <v>64</v>
      </c>
      <c r="N229" s="753">
        <v>68365.4375</v>
      </c>
    </row>
    <row r="230" spans="1:14" ht="14.4" customHeight="1" x14ac:dyDescent="0.3">
      <c r="A230" s="747" t="s">
        <v>568</v>
      </c>
      <c r="B230" s="748" t="s">
        <v>569</v>
      </c>
      <c r="C230" s="749" t="s">
        <v>588</v>
      </c>
      <c r="D230" s="750" t="s">
        <v>589</v>
      </c>
      <c r="E230" s="751">
        <v>50113008</v>
      </c>
      <c r="F230" s="750" t="s">
        <v>1054</v>
      </c>
      <c r="G230" s="749"/>
      <c r="H230" s="749"/>
      <c r="I230" s="749">
        <v>129056</v>
      </c>
      <c r="J230" s="749" t="s">
        <v>1058</v>
      </c>
      <c r="K230" s="749" t="s">
        <v>1059</v>
      </c>
      <c r="L230" s="752">
        <v>2168.56005859375</v>
      </c>
      <c r="M230" s="752">
        <v>10</v>
      </c>
      <c r="N230" s="753">
        <v>21685.6005859375</v>
      </c>
    </row>
    <row r="231" spans="1:14" ht="14.4" customHeight="1" x14ac:dyDescent="0.3">
      <c r="A231" s="747" t="s">
        <v>568</v>
      </c>
      <c r="B231" s="748" t="s">
        <v>569</v>
      </c>
      <c r="C231" s="749" t="s">
        <v>588</v>
      </c>
      <c r="D231" s="750" t="s">
        <v>589</v>
      </c>
      <c r="E231" s="751">
        <v>50113008</v>
      </c>
      <c r="F231" s="750" t="s">
        <v>1054</v>
      </c>
      <c r="G231" s="749"/>
      <c r="H231" s="749"/>
      <c r="I231" s="749">
        <v>129057</v>
      </c>
      <c r="J231" s="749" t="s">
        <v>1058</v>
      </c>
      <c r="K231" s="749" t="s">
        <v>1060</v>
      </c>
      <c r="L231" s="752">
        <v>4337.1201171875</v>
      </c>
      <c r="M231" s="752">
        <v>10</v>
      </c>
      <c r="N231" s="753">
        <v>43371.201171875</v>
      </c>
    </row>
    <row r="232" spans="1:14" ht="14.4" customHeight="1" x14ac:dyDescent="0.3">
      <c r="A232" s="747" t="s">
        <v>568</v>
      </c>
      <c r="B232" s="748" t="s">
        <v>569</v>
      </c>
      <c r="C232" s="749" t="s">
        <v>588</v>
      </c>
      <c r="D232" s="750" t="s">
        <v>589</v>
      </c>
      <c r="E232" s="751">
        <v>50113008</v>
      </c>
      <c r="F232" s="750" t="s">
        <v>1054</v>
      </c>
      <c r="G232" s="749"/>
      <c r="H232" s="749"/>
      <c r="I232" s="749">
        <v>62464</v>
      </c>
      <c r="J232" s="749" t="s">
        <v>1061</v>
      </c>
      <c r="K232" s="749" t="s">
        <v>1062</v>
      </c>
      <c r="L232" s="752">
        <v>9157.759765625</v>
      </c>
      <c r="M232" s="752">
        <v>12</v>
      </c>
      <c r="N232" s="753">
        <v>109893.1171875</v>
      </c>
    </row>
    <row r="233" spans="1:14" ht="14.4" customHeight="1" x14ac:dyDescent="0.3">
      <c r="A233" s="747" t="s">
        <v>568</v>
      </c>
      <c r="B233" s="748" t="s">
        <v>569</v>
      </c>
      <c r="C233" s="749" t="s">
        <v>588</v>
      </c>
      <c r="D233" s="750" t="s">
        <v>589</v>
      </c>
      <c r="E233" s="751">
        <v>50113008</v>
      </c>
      <c r="F233" s="750" t="s">
        <v>1054</v>
      </c>
      <c r="G233" s="749"/>
      <c r="H233" s="749"/>
      <c r="I233" s="749">
        <v>205966</v>
      </c>
      <c r="J233" s="749" t="s">
        <v>1063</v>
      </c>
      <c r="K233" s="749" t="s">
        <v>1057</v>
      </c>
      <c r="L233" s="752">
        <v>1287</v>
      </c>
      <c r="M233" s="752">
        <v>26</v>
      </c>
      <c r="N233" s="753">
        <v>33462</v>
      </c>
    </row>
    <row r="234" spans="1:14" ht="14.4" customHeight="1" x14ac:dyDescent="0.3">
      <c r="A234" s="747" t="s">
        <v>568</v>
      </c>
      <c r="B234" s="748" t="s">
        <v>569</v>
      </c>
      <c r="C234" s="749" t="s">
        <v>588</v>
      </c>
      <c r="D234" s="750" t="s">
        <v>589</v>
      </c>
      <c r="E234" s="751">
        <v>50113008</v>
      </c>
      <c r="F234" s="750" t="s">
        <v>1054</v>
      </c>
      <c r="G234" s="749"/>
      <c r="H234" s="749"/>
      <c r="I234" s="749">
        <v>212531</v>
      </c>
      <c r="J234" s="749" t="s">
        <v>1064</v>
      </c>
      <c r="K234" s="749" t="s">
        <v>1065</v>
      </c>
      <c r="L234" s="752">
        <v>8610.7998046875</v>
      </c>
      <c r="M234" s="752">
        <v>3</v>
      </c>
      <c r="N234" s="753">
        <v>25832.3994140625</v>
      </c>
    </row>
    <row r="235" spans="1:14" ht="14.4" customHeight="1" x14ac:dyDescent="0.3">
      <c r="A235" s="747" t="s">
        <v>568</v>
      </c>
      <c r="B235" s="748" t="s">
        <v>569</v>
      </c>
      <c r="C235" s="749" t="s">
        <v>588</v>
      </c>
      <c r="D235" s="750" t="s">
        <v>589</v>
      </c>
      <c r="E235" s="751">
        <v>50113008</v>
      </c>
      <c r="F235" s="750" t="s">
        <v>1054</v>
      </c>
      <c r="G235" s="749"/>
      <c r="H235" s="749"/>
      <c r="I235" s="749">
        <v>6480</v>
      </c>
      <c r="J235" s="749" t="s">
        <v>1064</v>
      </c>
      <c r="K235" s="749" t="s">
        <v>1066</v>
      </c>
      <c r="L235" s="752">
        <v>4305.3999633789062</v>
      </c>
      <c r="M235" s="752">
        <v>24</v>
      </c>
      <c r="N235" s="753">
        <v>103329.59912109375</v>
      </c>
    </row>
    <row r="236" spans="1:14" ht="14.4" customHeight="1" x14ac:dyDescent="0.3">
      <c r="A236" s="747" t="s">
        <v>568</v>
      </c>
      <c r="B236" s="748" t="s">
        <v>569</v>
      </c>
      <c r="C236" s="749" t="s">
        <v>588</v>
      </c>
      <c r="D236" s="750" t="s">
        <v>589</v>
      </c>
      <c r="E236" s="751">
        <v>50113008</v>
      </c>
      <c r="F236" s="750" t="s">
        <v>1054</v>
      </c>
      <c r="G236" s="749"/>
      <c r="H236" s="749"/>
      <c r="I236" s="749">
        <v>29464</v>
      </c>
      <c r="J236" s="749" t="s">
        <v>1067</v>
      </c>
      <c r="K236" s="749" t="s">
        <v>1068</v>
      </c>
      <c r="L236" s="752">
        <v>11394.6259765625</v>
      </c>
      <c r="M236" s="752">
        <v>10</v>
      </c>
      <c r="N236" s="753">
        <v>113946.259765625</v>
      </c>
    </row>
    <row r="237" spans="1:14" ht="14.4" customHeight="1" x14ac:dyDescent="0.3">
      <c r="A237" s="747" t="s">
        <v>568</v>
      </c>
      <c r="B237" s="748" t="s">
        <v>569</v>
      </c>
      <c r="C237" s="749" t="s">
        <v>588</v>
      </c>
      <c r="D237" s="750" t="s">
        <v>589</v>
      </c>
      <c r="E237" s="751">
        <v>50113008</v>
      </c>
      <c r="F237" s="750" t="s">
        <v>1054</v>
      </c>
      <c r="G237" s="749"/>
      <c r="H237" s="749"/>
      <c r="I237" s="749">
        <v>29465</v>
      </c>
      <c r="J237" s="749" t="s">
        <v>1067</v>
      </c>
      <c r="K237" s="749" t="s">
        <v>1069</v>
      </c>
      <c r="L237" s="752">
        <v>22834.939453125</v>
      </c>
      <c r="M237" s="752">
        <v>3</v>
      </c>
      <c r="N237" s="753">
        <v>68504.818359375</v>
      </c>
    </row>
    <row r="238" spans="1:14" ht="14.4" customHeight="1" x14ac:dyDescent="0.3">
      <c r="A238" s="747" t="s">
        <v>568</v>
      </c>
      <c r="B238" s="748" t="s">
        <v>569</v>
      </c>
      <c r="C238" s="749" t="s">
        <v>588</v>
      </c>
      <c r="D238" s="750" t="s">
        <v>589</v>
      </c>
      <c r="E238" s="751">
        <v>50113011</v>
      </c>
      <c r="F238" s="750" t="s">
        <v>1070</v>
      </c>
      <c r="G238" s="749"/>
      <c r="H238" s="749"/>
      <c r="I238" s="749">
        <v>158152</v>
      </c>
      <c r="J238" s="749" t="s">
        <v>1071</v>
      </c>
      <c r="K238" s="749" t="s">
        <v>1057</v>
      </c>
      <c r="L238" s="752">
        <v>912.989990234375</v>
      </c>
      <c r="M238" s="752">
        <v>16</v>
      </c>
      <c r="N238" s="753">
        <v>14607.83984375</v>
      </c>
    </row>
    <row r="239" spans="1:14" ht="14.4" customHeight="1" x14ac:dyDescent="0.3">
      <c r="A239" s="747" t="s">
        <v>568</v>
      </c>
      <c r="B239" s="748" t="s">
        <v>569</v>
      </c>
      <c r="C239" s="749" t="s">
        <v>588</v>
      </c>
      <c r="D239" s="750" t="s">
        <v>589</v>
      </c>
      <c r="E239" s="751">
        <v>50113012</v>
      </c>
      <c r="F239" s="750" t="s">
        <v>1072</v>
      </c>
      <c r="G239" s="749" t="s">
        <v>655</v>
      </c>
      <c r="H239" s="749">
        <v>193650</v>
      </c>
      <c r="I239" s="749">
        <v>93650</v>
      </c>
      <c r="J239" s="749" t="s">
        <v>1073</v>
      </c>
      <c r="K239" s="749" t="s">
        <v>1074</v>
      </c>
      <c r="L239" s="752">
        <v>10665.170000000002</v>
      </c>
      <c r="M239" s="752">
        <v>4</v>
      </c>
      <c r="N239" s="753">
        <v>42660.680000000008</v>
      </c>
    </row>
    <row r="240" spans="1:14" ht="14.4" customHeight="1" x14ac:dyDescent="0.3">
      <c r="A240" s="747" t="s">
        <v>568</v>
      </c>
      <c r="B240" s="748" t="s">
        <v>569</v>
      </c>
      <c r="C240" s="749" t="s">
        <v>588</v>
      </c>
      <c r="D240" s="750" t="s">
        <v>589</v>
      </c>
      <c r="E240" s="751">
        <v>50113013</v>
      </c>
      <c r="F240" s="750" t="s">
        <v>1075</v>
      </c>
      <c r="G240" s="749" t="s">
        <v>660</v>
      </c>
      <c r="H240" s="749">
        <v>194155</v>
      </c>
      <c r="I240" s="749">
        <v>94155</v>
      </c>
      <c r="J240" s="749" t="s">
        <v>1076</v>
      </c>
      <c r="K240" s="749" t="s">
        <v>1077</v>
      </c>
      <c r="L240" s="752">
        <v>320.32</v>
      </c>
      <c r="M240" s="752">
        <v>1</v>
      </c>
      <c r="N240" s="753">
        <v>320.32</v>
      </c>
    </row>
    <row r="241" spans="1:14" ht="14.4" customHeight="1" x14ac:dyDescent="0.3">
      <c r="A241" s="747" t="s">
        <v>568</v>
      </c>
      <c r="B241" s="748" t="s">
        <v>569</v>
      </c>
      <c r="C241" s="749" t="s">
        <v>588</v>
      </c>
      <c r="D241" s="750" t="s">
        <v>589</v>
      </c>
      <c r="E241" s="751">
        <v>50113013</v>
      </c>
      <c r="F241" s="750" t="s">
        <v>1075</v>
      </c>
      <c r="G241" s="749" t="s">
        <v>660</v>
      </c>
      <c r="H241" s="749">
        <v>195147</v>
      </c>
      <c r="I241" s="749">
        <v>195147</v>
      </c>
      <c r="J241" s="749" t="s">
        <v>1078</v>
      </c>
      <c r="K241" s="749" t="s">
        <v>1079</v>
      </c>
      <c r="L241" s="752">
        <v>561.51</v>
      </c>
      <c r="M241" s="752">
        <v>3</v>
      </c>
      <c r="N241" s="753">
        <v>1684.53</v>
      </c>
    </row>
    <row r="242" spans="1:14" ht="14.4" customHeight="1" x14ac:dyDescent="0.3">
      <c r="A242" s="747" t="s">
        <v>568</v>
      </c>
      <c r="B242" s="748" t="s">
        <v>569</v>
      </c>
      <c r="C242" s="749" t="s">
        <v>588</v>
      </c>
      <c r="D242" s="750" t="s">
        <v>589</v>
      </c>
      <c r="E242" s="751">
        <v>50113013</v>
      </c>
      <c r="F242" s="750" t="s">
        <v>1075</v>
      </c>
      <c r="G242" s="749" t="s">
        <v>660</v>
      </c>
      <c r="H242" s="749">
        <v>203097</v>
      </c>
      <c r="I242" s="749">
        <v>203097</v>
      </c>
      <c r="J242" s="749" t="s">
        <v>1080</v>
      </c>
      <c r="K242" s="749" t="s">
        <v>1081</v>
      </c>
      <c r="L242" s="752">
        <v>167.54</v>
      </c>
      <c r="M242" s="752">
        <v>2</v>
      </c>
      <c r="N242" s="753">
        <v>335.08</v>
      </c>
    </row>
    <row r="243" spans="1:14" ht="14.4" customHeight="1" x14ac:dyDescent="0.3">
      <c r="A243" s="747" t="s">
        <v>568</v>
      </c>
      <c r="B243" s="748" t="s">
        <v>569</v>
      </c>
      <c r="C243" s="749" t="s">
        <v>588</v>
      </c>
      <c r="D243" s="750" t="s">
        <v>589</v>
      </c>
      <c r="E243" s="751">
        <v>50113013</v>
      </c>
      <c r="F243" s="750" t="s">
        <v>1075</v>
      </c>
      <c r="G243" s="749" t="s">
        <v>655</v>
      </c>
      <c r="H243" s="749">
        <v>172972</v>
      </c>
      <c r="I243" s="749">
        <v>72972</v>
      </c>
      <c r="J243" s="749" t="s">
        <v>1082</v>
      </c>
      <c r="K243" s="749" t="s">
        <v>1083</v>
      </c>
      <c r="L243" s="752">
        <v>181.60449999999997</v>
      </c>
      <c r="M243" s="752">
        <v>40</v>
      </c>
      <c r="N243" s="753">
        <v>7264.1799999999985</v>
      </c>
    </row>
    <row r="244" spans="1:14" ht="14.4" customHeight="1" x14ac:dyDescent="0.3">
      <c r="A244" s="747" t="s">
        <v>568</v>
      </c>
      <c r="B244" s="748" t="s">
        <v>569</v>
      </c>
      <c r="C244" s="749" t="s">
        <v>588</v>
      </c>
      <c r="D244" s="750" t="s">
        <v>589</v>
      </c>
      <c r="E244" s="751">
        <v>50113013</v>
      </c>
      <c r="F244" s="750" t="s">
        <v>1075</v>
      </c>
      <c r="G244" s="749" t="s">
        <v>660</v>
      </c>
      <c r="H244" s="749">
        <v>183817</v>
      </c>
      <c r="I244" s="749">
        <v>183817</v>
      </c>
      <c r="J244" s="749" t="s">
        <v>1084</v>
      </c>
      <c r="K244" s="749" t="s">
        <v>1085</v>
      </c>
      <c r="L244" s="752">
        <v>918.5</v>
      </c>
      <c r="M244" s="752">
        <v>23</v>
      </c>
      <c r="N244" s="753">
        <v>21125.5</v>
      </c>
    </row>
    <row r="245" spans="1:14" ht="14.4" customHeight="1" x14ac:dyDescent="0.3">
      <c r="A245" s="747" t="s">
        <v>568</v>
      </c>
      <c r="B245" s="748" t="s">
        <v>569</v>
      </c>
      <c r="C245" s="749" t="s">
        <v>588</v>
      </c>
      <c r="D245" s="750" t="s">
        <v>589</v>
      </c>
      <c r="E245" s="751">
        <v>50113013</v>
      </c>
      <c r="F245" s="750" t="s">
        <v>1075</v>
      </c>
      <c r="G245" s="749" t="s">
        <v>655</v>
      </c>
      <c r="H245" s="749">
        <v>164831</v>
      </c>
      <c r="I245" s="749">
        <v>64831</v>
      </c>
      <c r="J245" s="749" t="s">
        <v>1086</v>
      </c>
      <c r="K245" s="749" t="s">
        <v>1087</v>
      </c>
      <c r="L245" s="752">
        <v>198.88</v>
      </c>
      <c r="M245" s="752">
        <v>1</v>
      </c>
      <c r="N245" s="753">
        <v>198.88</v>
      </c>
    </row>
    <row r="246" spans="1:14" ht="14.4" customHeight="1" x14ac:dyDescent="0.3">
      <c r="A246" s="747" t="s">
        <v>568</v>
      </c>
      <c r="B246" s="748" t="s">
        <v>569</v>
      </c>
      <c r="C246" s="749" t="s">
        <v>588</v>
      </c>
      <c r="D246" s="750" t="s">
        <v>589</v>
      </c>
      <c r="E246" s="751">
        <v>50113013</v>
      </c>
      <c r="F246" s="750" t="s">
        <v>1075</v>
      </c>
      <c r="G246" s="749" t="s">
        <v>655</v>
      </c>
      <c r="H246" s="749">
        <v>164835</v>
      </c>
      <c r="I246" s="749">
        <v>64835</v>
      </c>
      <c r="J246" s="749" t="s">
        <v>1088</v>
      </c>
      <c r="K246" s="749" t="s">
        <v>1089</v>
      </c>
      <c r="L246" s="752">
        <v>143.66000000000003</v>
      </c>
      <c r="M246" s="752">
        <v>2</v>
      </c>
      <c r="N246" s="753">
        <v>287.32000000000005</v>
      </c>
    </row>
    <row r="247" spans="1:14" ht="14.4" customHeight="1" x14ac:dyDescent="0.3">
      <c r="A247" s="747" t="s">
        <v>568</v>
      </c>
      <c r="B247" s="748" t="s">
        <v>569</v>
      </c>
      <c r="C247" s="749" t="s">
        <v>588</v>
      </c>
      <c r="D247" s="750" t="s">
        <v>589</v>
      </c>
      <c r="E247" s="751">
        <v>50113013</v>
      </c>
      <c r="F247" s="750" t="s">
        <v>1075</v>
      </c>
      <c r="G247" s="749" t="s">
        <v>655</v>
      </c>
      <c r="H247" s="749">
        <v>183926</v>
      </c>
      <c r="I247" s="749">
        <v>183926</v>
      </c>
      <c r="J247" s="749" t="s">
        <v>1090</v>
      </c>
      <c r="K247" s="749" t="s">
        <v>1085</v>
      </c>
      <c r="L247" s="752">
        <v>132.66</v>
      </c>
      <c r="M247" s="752">
        <v>2</v>
      </c>
      <c r="N247" s="753">
        <v>265.32</v>
      </c>
    </row>
    <row r="248" spans="1:14" ht="14.4" customHeight="1" x14ac:dyDescent="0.3">
      <c r="A248" s="747" t="s">
        <v>568</v>
      </c>
      <c r="B248" s="748" t="s">
        <v>569</v>
      </c>
      <c r="C248" s="749" t="s">
        <v>588</v>
      </c>
      <c r="D248" s="750" t="s">
        <v>589</v>
      </c>
      <c r="E248" s="751">
        <v>50113013</v>
      </c>
      <c r="F248" s="750" t="s">
        <v>1075</v>
      </c>
      <c r="G248" s="749" t="s">
        <v>660</v>
      </c>
      <c r="H248" s="749">
        <v>153913</v>
      </c>
      <c r="I248" s="749">
        <v>53913</v>
      </c>
      <c r="J248" s="749" t="s">
        <v>1091</v>
      </c>
      <c r="K248" s="749" t="s">
        <v>1092</v>
      </c>
      <c r="L248" s="752">
        <v>77.546666666666681</v>
      </c>
      <c r="M248" s="752">
        <v>3</v>
      </c>
      <c r="N248" s="753">
        <v>232.64000000000004</v>
      </c>
    </row>
    <row r="249" spans="1:14" ht="14.4" customHeight="1" x14ac:dyDescent="0.3">
      <c r="A249" s="747" t="s">
        <v>568</v>
      </c>
      <c r="B249" s="748" t="s">
        <v>569</v>
      </c>
      <c r="C249" s="749" t="s">
        <v>588</v>
      </c>
      <c r="D249" s="750" t="s">
        <v>589</v>
      </c>
      <c r="E249" s="751">
        <v>50113013</v>
      </c>
      <c r="F249" s="750" t="s">
        <v>1075</v>
      </c>
      <c r="G249" s="749" t="s">
        <v>655</v>
      </c>
      <c r="H249" s="749">
        <v>117170</v>
      </c>
      <c r="I249" s="749">
        <v>17170</v>
      </c>
      <c r="J249" s="749" t="s">
        <v>1093</v>
      </c>
      <c r="K249" s="749" t="s">
        <v>1094</v>
      </c>
      <c r="L249" s="752">
        <v>72.919999999999987</v>
      </c>
      <c r="M249" s="752">
        <v>2</v>
      </c>
      <c r="N249" s="753">
        <v>145.83999999999997</v>
      </c>
    </row>
    <row r="250" spans="1:14" ht="14.4" customHeight="1" x14ac:dyDescent="0.3">
      <c r="A250" s="747" t="s">
        <v>568</v>
      </c>
      <c r="B250" s="748" t="s">
        <v>569</v>
      </c>
      <c r="C250" s="749" t="s">
        <v>588</v>
      </c>
      <c r="D250" s="750" t="s">
        <v>589</v>
      </c>
      <c r="E250" s="751">
        <v>50113013</v>
      </c>
      <c r="F250" s="750" t="s">
        <v>1075</v>
      </c>
      <c r="G250" s="749" t="s">
        <v>655</v>
      </c>
      <c r="H250" s="749">
        <v>111706</v>
      </c>
      <c r="I250" s="749">
        <v>11706</v>
      </c>
      <c r="J250" s="749" t="s">
        <v>735</v>
      </c>
      <c r="K250" s="749" t="s">
        <v>1095</v>
      </c>
      <c r="L250" s="752">
        <v>524.07999999999993</v>
      </c>
      <c r="M250" s="752">
        <v>19</v>
      </c>
      <c r="N250" s="753">
        <v>9957.5199999999986</v>
      </c>
    </row>
    <row r="251" spans="1:14" ht="14.4" customHeight="1" x14ac:dyDescent="0.3">
      <c r="A251" s="747" t="s">
        <v>568</v>
      </c>
      <c r="B251" s="748" t="s">
        <v>569</v>
      </c>
      <c r="C251" s="749" t="s">
        <v>588</v>
      </c>
      <c r="D251" s="750" t="s">
        <v>589</v>
      </c>
      <c r="E251" s="751">
        <v>50113013</v>
      </c>
      <c r="F251" s="750" t="s">
        <v>1075</v>
      </c>
      <c r="G251" s="749" t="s">
        <v>655</v>
      </c>
      <c r="H251" s="749">
        <v>131654</v>
      </c>
      <c r="I251" s="749">
        <v>131654</v>
      </c>
      <c r="J251" s="749" t="s">
        <v>1096</v>
      </c>
      <c r="K251" s="749" t="s">
        <v>1097</v>
      </c>
      <c r="L251" s="752">
        <v>264</v>
      </c>
      <c r="M251" s="752">
        <v>7</v>
      </c>
      <c r="N251" s="753">
        <v>1848</v>
      </c>
    </row>
    <row r="252" spans="1:14" ht="14.4" customHeight="1" x14ac:dyDescent="0.3">
      <c r="A252" s="747" t="s">
        <v>568</v>
      </c>
      <c r="B252" s="748" t="s">
        <v>569</v>
      </c>
      <c r="C252" s="749" t="s">
        <v>588</v>
      </c>
      <c r="D252" s="750" t="s">
        <v>589</v>
      </c>
      <c r="E252" s="751">
        <v>50113013</v>
      </c>
      <c r="F252" s="750" t="s">
        <v>1075</v>
      </c>
      <c r="G252" s="749" t="s">
        <v>655</v>
      </c>
      <c r="H252" s="749">
        <v>131656</v>
      </c>
      <c r="I252" s="749">
        <v>131656</v>
      </c>
      <c r="J252" s="749" t="s">
        <v>1098</v>
      </c>
      <c r="K252" s="749" t="s">
        <v>1099</v>
      </c>
      <c r="L252" s="752">
        <v>517</v>
      </c>
      <c r="M252" s="752">
        <v>1</v>
      </c>
      <c r="N252" s="753">
        <v>517</v>
      </c>
    </row>
    <row r="253" spans="1:14" ht="14.4" customHeight="1" x14ac:dyDescent="0.3">
      <c r="A253" s="747" t="s">
        <v>568</v>
      </c>
      <c r="B253" s="748" t="s">
        <v>569</v>
      </c>
      <c r="C253" s="749" t="s">
        <v>588</v>
      </c>
      <c r="D253" s="750" t="s">
        <v>589</v>
      </c>
      <c r="E253" s="751">
        <v>50113013</v>
      </c>
      <c r="F253" s="750" t="s">
        <v>1075</v>
      </c>
      <c r="G253" s="749" t="s">
        <v>655</v>
      </c>
      <c r="H253" s="749">
        <v>162187</v>
      </c>
      <c r="I253" s="749">
        <v>162187</v>
      </c>
      <c r="J253" s="749" t="s">
        <v>1100</v>
      </c>
      <c r="K253" s="749" t="s">
        <v>1101</v>
      </c>
      <c r="L253" s="752">
        <v>286</v>
      </c>
      <c r="M253" s="752">
        <v>5.0999999999999996</v>
      </c>
      <c r="N253" s="753">
        <v>1458.6</v>
      </c>
    </row>
    <row r="254" spans="1:14" ht="14.4" customHeight="1" x14ac:dyDescent="0.3">
      <c r="A254" s="747" t="s">
        <v>568</v>
      </c>
      <c r="B254" s="748" t="s">
        <v>569</v>
      </c>
      <c r="C254" s="749" t="s">
        <v>588</v>
      </c>
      <c r="D254" s="750" t="s">
        <v>589</v>
      </c>
      <c r="E254" s="751">
        <v>50113013</v>
      </c>
      <c r="F254" s="750" t="s">
        <v>1075</v>
      </c>
      <c r="G254" s="749" t="s">
        <v>655</v>
      </c>
      <c r="H254" s="749">
        <v>218400</v>
      </c>
      <c r="I254" s="749">
        <v>218400</v>
      </c>
      <c r="J254" s="749" t="s">
        <v>1102</v>
      </c>
      <c r="K254" s="749" t="s">
        <v>1103</v>
      </c>
      <c r="L254" s="752">
        <v>597.74</v>
      </c>
      <c r="M254" s="752">
        <v>14</v>
      </c>
      <c r="N254" s="753">
        <v>8368.36</v>
      </c>
    </row>
    <row r="255" spans="1:14" ht="14.4" customHeight="1" x14ac:dyDescent="0.3">
      <c r="A255" s="747" t="s">
        <v>568</v>
      </c>
      <c r="B255" s="748" t="s">
        <v>569</v>
      </c>
      <c r="C255" s="749" t="s">
        <v>588</v>
      </c>
      <c r="D255" s="750" t="s">
        <v>589</v>
      </c>
      <c r="E255" s="751">
        <v>50113013</v>
      </c>
      <c r="F255" s="750" t="s">
        <v>1075</v>
      </c>
      <c r="G255" s="749" t="s">
        <v>655</v>
      </c>
      <c r="H255" s="749">
        <v>190986</v>
      </c>
      <c r="I255" s="749">
        <v>90986</v>
      </c>
      <c r="J255" s="749" t="s">
        <v>1104</v>
      </c>
      <c r="K255" s="749" t="s">
        <v>1105</v>
      </c>
      <c r="L255" s="752">
        <v>56.099999999999994</v>
      </c>
      <c r="M255" s="752">
        <v>1</v>
      </c>
      <c r="N255" s="753">
        <v>56.099999999999994</v>
      </c>
    </row>
    <row r="256" spans="1:14" ht="14.4" customHeight="1" x14ac:dyDescent="0.3">
      <c r="A256" s="747" t="s">
        <v>568</v>
      </c>
      <c r="B256" s="748" t="s">
        <v>569</v>
      </c>
      <c r="C256" s="749" t="s">
        <v>588</v>
      </c>
      <c r="D256" s="750" t="s">
        <v>589</v>
      </c>
      <c r="E256" s="751">
        <v>50113013</v>
      </c>
      <c r="F256" s="750" t="s">
        <v>1075</v>
      </c>
      <c r="G256" s="749" t="s">
        <v>655</v>
      </c>
      <c r="H256" s="749">
        <v>102427</v>
      </c>
      <c r="I256" s="749">
        <v>2427</v>
      </c>
      <c r="J256" s="749" t="s">
        <v>1106</v>
      </c>
      <c r="K256" s="749" t="s">
        <v>785</v>
      </c>
      <c r="L256" s="752">
        <v>88.45999999999998</v>
      </c>
      <c r="M256" s="752">
        <v>2</v>
      </c>
      <c r="N256" s="753">
        <v>176.91999999999996</v>
      </c>
    </row>
    <row r="257" spans="1:14" ht="14.4" customHeight="1" x14ac:dyDescent="0.3">
      <c r="A257" s="747" t="s">
        <v>568</v>
      </c>
      <c r="B257" s="748" t="s">
        <v>569</v>
      </c>
      <c r="C257" s="749" t="s">
        <v>588</v>
      </c>
      <c r="D257" s="750" t="s">
        <v>589</v>
      </c>
      <c r="E257" s="751">
        <v>50113013</v>
      </c>
      <c r="F257" s="750" t="s">
        <v>1075</v>
      </c>
      <c r="G257" s="749" t="s">
        <v>655</v>
      </c>
      <c r="H257" s="749">
        <v>101066</v>
      </c>
      <c r="I257" s="749">
        <v>1066</v>
      </c>
      <c r="J257" s="749" t="s">
        <v>1107</v>
      </c>
      <c r="K257" s="749" t="s">
        <v>1108</v>
      </c>
      <c r="L257" s="752">
        <v>57.420000000000009</v>
      </c>
      <c r="M257" s="752">
        <v>11</v>
      </c>
      <c r="N257" s="753">
        <v>631.62000000000012</v>
      </c>
    </row>
    <row r="258" spans="1:14" ht="14.4" customHeight="1" x14ac:dyDescent="0.3">
      <c r="A258" s="747" t="s">
        <v>568</v>
      </c>
      <c r="B258" s="748" t="s">
        <v>569</v>
      </c>
      <c r="C258" s="749" t="s">
        <v>588</v>
      </c>
      <c r="D258" s="750" t="s">
        <v>589</v>
      </c>
      <c r="E258" s="751">
        <v>50113013</v>
      </c>
      <c r="F258" s="750" t="s">
        <v>1075</v>
      </c>
      <c r="G258" s="749" t="s">
        <v>655</v>
      </c>
      <c r="H258" s="749">
        <v>847476</v>
      </c>
      <c r="I258" s="749">
        <v>112782</v>
      </c>
      <c r="J258" s="749" t="s">
        <v>1109</v>
      </c>
      <c r="K258" s="749" t="s">
        <v>1110</v>
      </c>
      <c r="L258" s="752">
        <v>673.78834615384608</v>
      </c>
      <c r="M258" s="752">
        <v>3.25</v>
      </c>
      <c r="N258" s="753">
        <v>2189.8121249999999</v>
      </c>
    </row>
    <row r="259" spans="1:14" ht="14.4" customHeight="1" x14ac:dyDescent="0.3">
      <c r="A259" s="747" t="s">
        <v>568</v>
      </c>
      <c r="B259" s="748" t="s">
        <v>569</v>
      </c>
      <c r="C259" s="749" t="s">
        <v>588</v>
      </c>
      <c r="D259" s="750" t="s">
        <v>589</v>
      </c>
      <c r="E259" s="751">
        <v>50113013</v>
      </c>
      <c r="F259" s="750" t="s">
        <v>1075</v>
      </c>
      <c r="G259" s="749" t="s">
        <v>655</v>
      </c>
      <c r="H259" s="749">
        <v>96414</v>
      </c>
      <c r="I259" s="749">
        <v>96414</v>
      </c>
      <c r="J259" s="749" t="s">
        <v>1111</v>
      </c>
      <c r="K259" s="749" t="s">
        <v>1112</v>
      </c>
      <c r="L259" s="752">
        <v>59.2</v>
      </c>
      <c r="M259" s="752">
        <v>2</v>
      </c>
      <c r="N259" s="753">
        <v>118.4</v>
      </c>
    </row>
    <row r="260" spans="1:14" ht="14.4" customHeight="1" x14ac:dyDescent="0.3">
      <c r="A260" s="747" t="s">
        <v>568</v>
      </c>
      <c r="B260" s="748" t="s">
        <v>569</v>
      </c>
      <c r="C260" s="749" t="s">
        <v>588</v>
      </c>
      <c r="D260" s="750" t="s">
        <v>589</v>
      </c>
      <c r="E260" s="751">
        <v>50113013</v>
      </c>
      <c r="F260" s="750" t="s">
        <v>1075</v>
      </c>
      <c r="G260" s="749" t="s">
        <v>655</v>
      </c>
      <c r="H260" s="749">
        <v>216183</v>
      </c>
      <c r="I260" s="749">
        <v>216183</v>
      </c>
      <c r="J260" s="749" t="s">
        <v>1113</v>
      </c>
      <c r="K260" s="749" t="s">
        <v>1114</v>
      </c>
      <c r="L260" s="752">
        <v>250.96941935483878</v>
      </c>
      <c r="M260" s="752">
        <v>310</v>
      </c>
      <c r="N260" s="753">
        <v>77800.520000000019</v>
      </c>
    </row>
    <row r="261" spans="1:14" ht="14.4" customHeight="1" x14ac:dyDescent="0.3">
      <c r="A261" s="747" t="s">
        <v>568</v>
      </c>
      <c r="B261" s="748" t="s">
        <v>569</v>
      </c>
      <c r="C261" s="749" t="s">
        <v>588</v>
      </c>
      <c r="D261" s="750" t="s">
        <v>589</v>
      </c>
      <c r="E261" s="751">
        <v>50113013</v>
      </c>
      <c r="F261" s="750" t="s">
        <v>1075</v>
      </c>
      <c r="G261" s="749" t="s">
        <v>570</v>
      </c>
      <c r="H261" s="749">
        <v>156835</v>
      </c>
      <c r="I261" s="749">
        <v>156835</v>
      </c>
      <c r="J261" s="749" t="s">
        <v>1115</v>
      </c>
      <c r="K261" s="749" t="s">
        <v>1116</v>
      </c>
      <c r="L261" s="752">
        <v>1116.5</v>
      </c>
      <c r="M261" s="752">
        <v>13</v>
      </c>
      <c r="N261" s="753">
        <v>14514.5</v>
      </c>
    </row>
    <row r="262" spans="1:14" ht="14.4" customHeight="1" x14ac:dyDescent="0.3">
      <c r="A262" s="747" t="s">
        <v>568</v>
      </c>
      <c r="B262" s="748" t="s">
        <v>569</v>
      </c>
      <c r="C262" s="749" t="s">
        <v>588</v>
      </c>
      <c r="D262" s="750" t="s">
        <v>589</v>
      </c>
      <c r="E262" s="751">
        <v>50113013</v>
      </c>
      <c r="F262" s="750" t="s">
        <v>1075</v>
      </c>
      <c r="G262" s="749" t="s">
        <v>660</v>
      </c>
      <c r="H262" s="749">
        <v>111592</v>
      </c>
      <c r="I262" s="749">
        <v>11592</v>
      </c>
      <c r="J262" s="749" t="s">
        <v>1117</v>
      </c>
      <c r="K262" s="749" t="s">
        <v>1118</v>
      </c>
      <c r="L262" s="752">
        <v>368.97</v>
      </c>
      <c r="M262" s="752">
        <v>13</v>
      </c>
      <c r="N262" s="753">
        <v>4796.6100000000006</v>
      </c>
    </row>
    <row r="263" spans="1:14" ht="14.4" customHeight="1" x14ac:dyDescent="0.3">
      <c r="A263" s="747" t="s">
        <v>568</v>
      </c>
      <c r="B263" s="748" t="s">
        <v>569</v>
      </c>
      <c r="C263" s="749" t="s">
        <v>588</v>
      </c>
      <c r="D263" s="750" t="s">
        <v>589</v>
      </c>
      <c r="E263" s="751">
        <v>50113013</v>
      </c>
      <c r="F263" s="750" t="s">
        <v>1075</v>
      </c>
      <c r="G263" s="749" t="s">
        <v>655</v>
      </c>
      <c r="H263" s="749">
        <v>225543</v>
      </c>
      <c r="I263" s="749">
        <v>225543</v>
      </c>
      <c r="J263" s="749" t="s">
        <v>1119</v>
      </c>
      <c r="K263" s="749" t="s">
        <v>1120</v>
      </c>
      <c r="L263" s="752">
        <v>391.11000000000013</v>
      </c>
      <c r="M263" s="752">
        <v>4</v>
      </c>
      <c r="N263" s="753">
        <v>1564.4400000000005</v>
      </c>
    </row>
    <row r="264" spans="1:14" ht="14.4" customHeight="1" x14ac:dyDescent="0.3">
      <c r="A264" s="747" t="s">
        <v>568</v>
      </c>
      <c r="B264" s="748" t="s">
        <v>569</v>
      </c>
      <c r="C264" s="749" t="s">
        <v>588</v>
      </c>
      <c r="D264" s="750" t="s">
        <v>589</v>
      </c>
      <c r="E264" s="751">
        <v>50113013</v>
      </c>
      <c r="F264" s="750" t="s">
        <v>1075</v>
      </c>
      <c r="G264" s="749" t="s">
        <v>655</v>
      </c>
      <c r="H264" s="749">
        <v>207116</v>
      </c>
      <c r="I264" s="749">
        <v>207116</v>
      </c>
      <c r="J264" s="749" t="s">
        <v>1121</v>
      </c>
      <c r="K264" s="749" t="s">
        <v>1122</v>
      </c>
      <c r="L264" s="752">
        <v>419.52</v>
      </c>
      <c r="M264" s="752">
        <v>1</v>
      </c>
      <c r="N264" s="753">
        <v>419.52</v>
      </c>
    </row>
    <row r="265" spans="1:14" ht="14.4" customHeight="1" x14ac:dyDescent="0.3">
      <c r="A265" s="747" t="s">
        <v>568</v>
      </c>
      <c r="B265" s="748" t="s">
        <v>569</v>
      </c>
      <c r="C265" s="749" t="s">
        <v>588</v>
      </c>
      <c r="D265" s="750" t="s">
        <v>589</v>
      </c>
      <c r="E265" s="751">
        <v>50113013</v>
      </c>
      <c r="F265" s="750" t="s">
        <v>1075</v>
      </c>
      <c r="G265" s="749" t="s">
        <v>655</v>
      </c>
      <c r="H265" s="749">
        <v>101076</v>
      </c>
      <c r="I265" s="749">
        <v>1076</v>
      </c>
      <c r="J265" s="749" t="s">
        <v>1123</v>
      </c>
      <c r="K265" s="749" t="s">
        <v>933</v>
      </c>
      <c r="L265" s="752">
        <v>78.430000000000007</v>
      </c>
      <c r="M265" s="752">
        <v>2</v>
      </c>
      <c r="N265" s="753">
        <v>156.86000000000001</v>
      </c>
    </row>
    <row r="266" spans="1:14" ht="14.4" customHeight="1" x14ac:dyDescent="0.3">
      <c r="A266" s="747" t="s">
        <v>568</v>
      </c>
      <c r="B266" s="748" t="s">
        <v>569</v>
      </c>
      <c r="C266" s="749" t="s">
        <v>588</v>
      </c>
      <c r="D266" s="750" t="s">
        <v>589</v>
      </c>
      <c r="E266" s="751">
        <v>50113013</v>
      </c>
      <c r="F266" s="750" t="s">
        <v>1075</v>
      </c>
      <c r="G266" s="749" t="s">
        <v>660</v>
      </c>
      <c r="H266" s="749">
        <v>113453</v>
      </c>
      <c r="I266" s="749">
        <v>113453</v>
      </c>
      <c r="J266" s="749" t="s">
        <v>1124</v>
      </c>
      <c r="K266" s="749" t="s">
        <v>1125</v>
      </c>
      <c r="L266" s="752">
        <v>458.7000000000001</v>
      </c>
      <c r="M266" s="752">
        <v>45</v>
      </c>
      <c r="N266" s="753">
        <v>20641.500000000004</v>
      </c>
    </row>
    <row r="267" spans="1:14" ht="14.4" customHeight="1" x14ac:dyDescent="0.3">
      <c r="A267" s="747" t="s">
        <v>568</v>
      </c>
      <c r="B267" s="748" t="s">
        <v>569</v>
      </c>
      <c r="C267" s="749" t="s">
        <v>588</v>
      </c>
      <c r="D267" s="750" t="s">
        <v>589</v>
      </c>
      <c r="E267" s="751">
        <v>50113013</v>
      </c>
      <c r="F267" s="750" t="s">
        <v>1075</v>
      </c>
      <c r="G267" s="749" t="s">
        <v>570</v>
      </c>
      <c r="H267" s="749">
        <v>201030</v>
      </c>
      <c r="I267" s="749">
        <v>201030</v>
      </c>
      <c r="J267" s="749" t="s">
        <v>1126</v>
      </c>
      <c r="K267" s="749" t="s">
        <v>1127</v>
      </c>
      <c r="L267" s="752">
        <v>26.610000000000003</v>
      </c>
      <c r="M267" s="752">
        <v>190</v>
      </c>
      <c r="N267" s="753">
        <v>5055.9000000000005</v>
      </c>
    </row>
    <row r="268" spans="1:14" ht="14.4" customHeight="1" x14ac:dyDescent="0.3">
      <c r="A268" s="747" t="s">
        <v>568</v>
      </c>
      <c r="B268" s="748" t="s">
        <v>569</v>
      </c>
      <c r="C268" s="749" t="s">
        <v>588</v>
      </c>
      <c r="D268" s="750" t="s">
        <v>589</v>
      </c>
      <c r="E268" s="751">
        <v>50113013</v>
      </c>
      <c r="F268" s="750" t="s">
        <v>1075</v>
      </c>
      <c r="G268" s="749" t="s">
        <v>660</v>
      </c>
      <c r="H268" s="749">
        <v>155862</v>
      </c>
      <c r="I268" s="749">
        <v>155862</v>
      </c>
      <c r="J268" s="749" t="s">
        <v>1128</v>
      </c>
      <c r="K268" s="749" t="s">
        <v>1129</v>
      </c>
      <c r="L268" s="752">
        <v>736.59</v>
      </c>
      <c r="M268" s="752">
        <v>2</v>
      </c>
      <c r="N268" s="753">
        <v>1473.18</v>
      </c>
    </row>
    <row r="269" spans="1:14" ht="14.4" customHeight="1" x14ac:dyDescent="0.3">
      <c r="A269" s="747" t="s">
        <v>568</v>
      </c>
      <c r="B269" s="748" t="s">
        <v>569</v>
      </c>
      <c r="C269" s="749" t="s">
        <v>588</v>
      </c>
      <c r="D269" s="750" t="s">
        <v>589</v>
      </c>
      <c r="E269" s="751">
        <v>50113013</v>
      </c>
      <c r="F269" s="750" t="s">
        <v>1075</v>
      </c>
      <c r="G269" s="749" t="s">
        <v>660</v>
      </c>
      <c r="H269" s="749">
        <v>126127</v>
      </c>
      <c r="I269" s="749">
        <v>26127</v>
      </c>
      <c r="J269" s="749" t="s">
        <v>1130</v>
      </c>
      <c r="K269" s="749" t="s">
        <v>1131</v>
      </c>
      <c r="L269" s="752">
        <v>3071.150000000001</v>
      </c>
      <c r="M269" s="752">
        <v>17</v>
      </c>
      <c r="N269" s="753">
        <v>52209.550000000017</v>
      </c>
    </row>
    <row r="270" spans="1:14" ht="14.4" customHeight="1" x14ac:dyDescent="0.3">
      <c r="A270" s="747" t="s">
        <v>568</v>
      </c>
      <c r="B270" s="748" t="s">
        <v>569</v>
      </c>
      <c r="C270" s="749" t="s">
        <v>588</v>
      </c>
      <c r="D270" s="750" t="s">
        <v>589</v>
      </c>
      <c r="E270" s="751">
        <v>50113013</v>
      </c>
      <c r="F270" s="750" t="s">
        <v>1075</v>
      </c>
      <c r="G270" s="749" t="s">
        <v>655</v>
      </c>
      <c r="H270" s="749">
        <v>116600</v>
      </c>
      <c r="I270" s="749">
        <v>16600</v>
      </c>
      <c r="J270" s="749" t="s">
        <v>1132</v>
      </c>
      <c r="K270" s="749" t="s">
        <v>1133</v>
      </c>
      <c r="L270" s="752">
        <v>43.86</v>
      </c>
      <c r="M270" s="752">
        <v>50</v>
      </c>
      <c r="N270" s="753">
        <v>2193</v>
      </c>
    </row>
    <row r="271" spans="1:14" ht="14.4" customHeight="1" x14ac:dyDescent="0.3">
      <c r="A271" s="747" t="s">
        <v>568</v>
      </c>
      <c r="B271" s="748" t="s">
        <v>569</v>
      </c>
      <c r="C271" s="749" t="s">
        <v>588</v>
      </c>
      <c r="D271" s="750" t="s">
        <v>589</v>
      </c>
      <c r="E271" s="751">
        <v>50113013</v>
      </c>
      <c r="F271" s="750" t="s">
        <v>1075</v>
      </c>
      <c r="G271" s="749" t="s">
        <v>660</v>
      </c>
      <c r="H271" s="749">
        <v>166269</v>
      </c>
      <c r="I271" s="749">
        <v>166269</v>
      </c>
      <c r="J271" s="749" t="s">
        <v>1134</v>
      </c>
      <c r="K271" s="749" t="s">
        <v>1135</v>
      </c>
      <c r="L271" s="752">
        <v>52.88</v>
      </c>
      <c r="M271" s="752">
        <v>51</v>
      </c>
      <c r="N271" s="753">
        <v>2696.88</v>
      </c>
    </row>
    <row r="272" spans="1:14" ht="14.4" customHeight="1" x14ac:dyDescent="0.3">
      <c r="A272" s="747" t="s">
        <v>568</v>
      </c>
      <c r="B272" s="748" t="s">
        <v>569</v>
      </c>
      <c r="C272" s="749" t="s">
        <v>588</v>
      </c>
      <c r="D272" s="750" t="s">
        <v>589</v>
      </c>
      <c r="E272" s="751">
        <v>50113013</v>
      </c>
      <c r="F272" s="750" t="s">
        <v>1075</v>
      </c>
      <c r="G272" s="749" t="s">
        <v>660</v>
      </c>
      <c r="H272" s="749">
        <v>166265</v>
      </c>
      <c r="I272" s="749">
        <v>166265</v>
      </c>
      <c r="J272" s="749" t="s">
        <v>1136</v>
      </c>
      <c r="K272" s="749" t="s">
        <v>1114</v>
      </c>
      <c r="L272" s="752">
        <v>33.39</v>
      </c>
      <c r="M272" s="752">
        <v>60</v>
      </c>
      <c r="N272" s="753">
        <v>2003.3999999999999</v>
      </c>
    </row>
    <row r="273" spans="1:14" ht="14.4" customHeight="1" x14ac:dyDescent="0.3">
      <c r="A273" s="747" t="s">
        <v>568</v>
      </c>
      <c r="B273" s="748" t="s">
        <v>569</v>
      </c>
      <c r="C273" s="749" t="s">
        <v>588</v>
      </c>
      <c r="D273" s="750" t="s">
        <v>589</v>
      </c>
      <c r="E273" s="751">
        <v>50113013</v>
      </c>
      <c r="F273" s="750" t="s">
        <v>1075</v>
      </c>
      <c r="G273" s="749" t="s">
        <v>655</v>
      </c>
      <c r="H273" s="749">
        <v>210993</v>
      </c>
      <c r="I273" s="749">
        <v>210993</v>
      </c>
      <c r="J273" s="749" t="s">
        <v>1137</v>
      </c>
      <c r="K273" s="749" t="s">
        <v>1138</v>
      </c>
      <c r="L273" s="752">
        <v>21994.240000000002</v>
      </c>
      <c r="M273" s="752">
        <v>1</v>
      </c>
      <c r="N273" s="753">
        <v>21994.240000000002</v>
      </c>
    </row>
    <row r="274" spans="1:14" ht="14.4" customHeight="1" x14ac:dyDescent="0.3">
      <c r="A274" s="747" t="s">
        <v>568</v>
      </c>
      <c r="B274" s="748" t="s">
        <v>569</v>
      </c>
      <c r="C274" s="749" t="s">
        <v>588</v>
      </c>
      <c r="D274" s="750" t="s">
        <v>589</v>
      </c>
      <c r="E274" s="751">
        <v>50113013</v>
      </c>
      <c r="F274" s="750" t="s">
        <v>1075</v>
      </c>
      <c r="G274" s="749" t="s">
        <v>660</v>
      </c>
      <c r="H274" s="749">
        <v>103708</v>
      </c>
      <c r="I274" s="749">
        <v>3708</v>
      </c>
      <c r="J274" s="749" t="s">
        <v>1139</v>
      </c>
      <c r="K274" s="749" t="s">
        <v>1140</v>
      </c>
      <c r="L274" s="752">
        <v>1119.42</v>
      </c>
      <c r="M274" s="752">
        <v>0.5</v>
      </c>
      <c r="N274" s="753">
        <v>559.71</v>
      </c>
    </row>
    <row r="275" spans="1:14" ht="14.4" customHeight="1" x14ac:dyDescent="0.3">
      <c r="A275" s="747" t="s">
        <v>568</v>
      </c>
      <c r="B275" s="748" t="s">
        <v>569</v>
      </c>
      <c r="C275" s="749" t="s">
        <v>588</v>
      </c>
      <c r="D275" s="750" t="s">
        <v>589</v>
      </c>
      <c r="E275" s="751">
        <v>50113014</v>
      </c>
      <c r="F275" s="750" t="s">
        <v>1141</v>
      </c>
      <c r="G275" s="749" t="s">
        <v>660</v>
      </c>
      <c r="H275" s="749">
        <v>164401</v>
      </c>
      <c r="I275" s="749">
        <v>164401</v>
      </c>
      <c r="J275" s="749" t="s">
        <v>1142</v>
      </c>
      <c r="K275" s="749" t="s">
        <v>1143</v>
      </c>
      <c r="L275" s="752">
        <v>148.5</v>
      </c>
      <c r="M275" s="752">
        <v>20</v>
      </c>
      <c r="N275" s="753">
        <v>2970</v>
      </c>
    </row>
    <row r="276" spans="1:14" ht="14.4" customHeight="1" x14ac:dyDescent="0.3">
      <c r="A276" s="747" t="s">
        <v>568</v>
      </c>
      <c r="B276" s="748" t="s">
        <v>569</v>
      </c>
      <c r="C276" s="749" t="s">
        <v>588</v>
      </c>
      <c r="D276" s="750" t="s">
        <v>589</v>
      </c>
      <c r="E276" s="751">
        <v>50113014</v>
      </c>
      <c r="F276" s="750" t="s">
        <v>1141</v>
      </c>
      <c r="G276" s="749" t="s">
        <v>660</v>
      </c>
      <c r="H276" s="749">
        <v>164407</v>
      </c>
      <c r="I276" s="749">
        <v>164407</v>
      </c>
      <c r="J276" s="749" t="s">
        <v>1142</v>
      </c>
      <c r="K276" s="749" t="s">
        <v>1144</v>
      </c>
      <c r="L276" s="752">
        <v>294.8</v>
      </c>
      <c r="M276" s="752">
        <v>3</v>
      </c>
      <c r="N276" s="753">
        <v>884.40000000000009</v>
      </c>
    </row>
    <row r="277" spans="1:14" ht="14.4" customHeight="1" x14ac:dyDescent="0.3">
      <c r="A277" s="747" t="s">
        <v>568</v>
      </c>
      <c r="B277" s="748" t="s">
        <v>569</v>
      </c>
      <c r="C277" s="749" t="s">
        <v>588</v>
      </c>
      <c r="D277" s="750" t="s">
        <v>589</v>
      </c>
      <c r="E277" s="751">
        <v>50113014</v>
      </c>
      <c r="F277" s="750" t="s">
        <v>1141</v>
      </c>
      <c r="G277" s="749" t="s">
        <v>655</v>
      </c>
      <c r="H277" s="749">
        <v>129428</v>
      </c>
      <c r="I277" s="749">
        <v>500720</v>
      </c>
      <c r="J277" s="749" t="s">
        <v>1145</v>
      </c>
      <c r="K277" s="749" t="s">
        <v>1146</v>
      </c>
      <c r="L277" s="752">
        <v>3630</v>
      </c>
      <c r="M277" s="752">
        <v>20</v>
      </c>
      <c r="N277" s="753">
        <v>72600</v>
      </c>
    </row>
    <row r="278" spans="1:14" ht="14.4" customHeight="1" x14ac:dyDescent="0.3">
      <c r="A278" s="747" t="s">
        <v>568</v>
      </c>
      <c r="B278" s="748" t="s">
        <v>569</v>
      </c>
      <c r="C278" s="749" t="s">
        <v>588</v>
      </c>
      <c r="D278" s="750" t="s">
        <v>589</v>
      </c>
      <c r="E278" s="751">
        <v>50113014</v>
      </c>
      <c r="F278" s="750" t="s">
        <v>1141</v>
      </c>
      <c r="G278" s="749" t="s">
        <v>660</v>
      </c>
      <c r="H278" s="749">
        <v>207309</v>
      </c>
      <c r="I278" s="749">
        <v>207309</v>
      </c>
      <c r="J278" s="749" t="s">
        <v>1147</v>
      </c>
      <c r="K278" s="749" t="s">
        <v>1148</v>
      </c>
      <c r="L278" s="752">
        <v>117.81</v>
      </c>
      <c r="M278" s="752">
        <v>30</v>
      </c>
      <c r="N278" s="753">
        <v>3534.3</v>
      </c>
    </row>
    <row r="279" spans="1:14" ht="14.4" customHeight="1" x14ac:dyDescent="0.3">
      <c r="A279" s="747" t="s">
        <v>568</v>
      </c>
      <c r="B279" s="748" t="s">
        <v>569</v>
      </c>
      <c r="C279" s="749" t="s">
        <v>612</v>
      </c>
      <c r="D279" s="750" t="s">
        <v>613</v>
      </c>
      <c r="E279" s="751">
        <v>50113001</v>
      </c>
      <c r="F279" s="750" t="s">
        <v>654</v>
      </c>
      <c r="G279" s="749" t="s">
        <v>655</v>
      </c>
      <c r="H279" s="749">
        <v>846758</v>
      </c>
      <c r="I279" s="749">
        <v>103387</v>
      </c>
      <c r="J279" s="749" t="s">
        <v>679</v>
      </c>
      <c r="K279" s="749" t="s">
        <v>680</v>
      </c>
      <c r="L279" s="752">
        <v>71.720000000000013</v>
      </c>
      <c r="M279" s="752">
        <v>19</v>
      </c>
      <c r="N279" s="753">
        <v>1362.6800000000003</v>
      </c>
    </row>
    <row r="280" spans="1:14" ht="14.4" customHeight="1" x14ac:dyDescent="0.3">
      <c r="A280" s="747" t="s">
        <v>568</v>
      </c>
      <c r="B280" s="748" t="s">
        <v>569</v>
      </c>
      <c r="C280" s="749" t="s">
        <v>612</v>
      </c>
      <c r="D280" s="750" t="s">
        <v>613</v>
      </c>
      <c r="E280" s="751">
        <v>50113001</v>
      </c>
      <c r="F280" s="750" t="s">
        <v>654</v>
      </c>
      <c r="G280" s="749" t="s">
        <v>655</v>
      </c>
      <c r="H280" s="749">
        <v>175939</v>
      </c>
      <c r="I280" s="749">
        <v>75939</v>
      </c>
      <c r="J280" s="749" t="s">
        <v>1149</v>
      </c>
      <c r="K280" s="749" t="s">
        <v>1150</v>
      </c>
      <c r="L280" s="752">
        <v>115.45000000000003</v>
      </c>
      <c r="M280" s="752">
        <v>1</v>
      </c>
      <c r="N280" s="753">
        <v>115.45000000000003</v>
      </c>
    </row>
    <row r="281" spans="1:14" ht="14.4" customHeight="1" x14ac:dyDescent="0.3">
      <c r="A281" s="747" t="s">
        <v>568</v>
      </c>
      <c r="B281" s="748" t="s">
        <v>569</v>
      </c>
      <c r="C281" s="749" t="s">
        <v>612</v>
      </c>
      <c r="D281" s="750" t="s">
        <v>613</v>
      </c>
      <c r="E281" s="751">
        <v>50113001</v>
      </c>
      <c r="F281" s="750" t="s">
        <v>654</v>
      </c>
      <c r="G281" s="749" t="s">
        <v>655</v>
      </c>
      <c r="H281" s="749">
        <v>192729</v>
      </c>
      <c r="I281" s="749">
        <v>92729</v>
      </c>
      <c r="J281" s="749" t="s">
        <v>681</v>
      </c>
      <c r="K281" s="749" t="s">
        <v>682</v>
      </c>
      <c r="L281" s="752">
        <v>48.320000000000014</v>
      </c>
      <c r="M281" s="752">
        <v>3</v>
      </c>
      <c r="N281" s="753">
        <v>144.96000000000004</v>
      </c>
    </row>
    <row r="282" spans="1:14" ht="14.4" customHeight="1" x14ac:dyDescent="0.3">
      <c r="A282" s="747" t="s">
        <v>568</v>
      </c>
      <c r="B282" s="748" t="s">
        <v>569</v>
      </c>
      <c r="C282" s="749" t="s">
        <v>612</v>
      </c>
      <c r="D282" s="750" t="s">
        <v>613</v>
      </c>
      <c r="E282" s="751">
        <v>50113001</v>
      </c>
      <c r="F282" s="750" t="s">
        <v>654</v>
      </c>
      <c r="G282" s="749" t="s">
        <v>655</v>
      </c>
      <c r="H282" s="749">
        <v>176064</v>
      </c>
      <c r="I282" s="749">
        <v>76064</v>
      </c>
      <c r="J282" s="749" t="s">
        <v>1151</v>
      </c>
      <c r="K282" s="749" t="s">
        <v>1152</v>
      </c>
      <c r="L282" s="752">
        <v>83.949999999999989</v>
      </c>
      <c r="M282" s="752">
        <v>1</v>
      </c>
      <c r="N282" s="753">
        <v>83.949999999999989</v>
      </c>
    </row>
    <row r="283" spans="1:14" ht="14.4" customHeight="1" x14ac:dyDescent="0.3">
      <c r="A283" s="747" t="s">
        <v>568</v>
      </c>
      <c r="B283" s="748" t="s">
        <v>569</v>
      </c>
      <c r="C283" s="749" t="s">
        <v>612</v>
      </c>
      <c r="D283" s="750" t="s">
        <v>613</v>
      </c>
      <c r="E283" s="751">
        <v>50113001</v>
      </c>
      <c r="F283" s="750" t="s">
        <v>654</v>
      </c>
      <c r="G283" s="749" t="s">
        <v>655</v>
      </c>
      <c r="H283" s="749">
        <v>100362</v>
      </c>
      <c r="I283" s="749">
        <v>362</v>
      </c>
      <c r="J283" s="749" t="s">
        <v>685</v>
      </c>
      <c r="K283" s="749" t="s">
        <v>686</v>
      </c>
      <c r="L283" s="752">
        <v>72.59999999999998</v>
      </c>
      <c r="M283" s="752">
        <v>5</v>
      </c>
      <c r="N283" s="753">
        <v>362.99999999999989</v>
      </c>
    </row>
    <row r="284" spans="1:14" ht="14.4" customHeight="1" x14ac:dyDescent="0.3">
      <c r="A284" s="747" t="s">
        <v>568</v>
      </c>
      <c r="B284" s="748" t="s">
        <v>569</v>
      </c>
      <c r="C284" s="749" t="s">
        <v>612</v>
      </c>
      <c r="D284" s="750" t="s">
        <v>613</v>
      </c>
      <c r="E284" s="751">
        <v>50113001</v>
      </c>
      <c r="F284" s="750" t="s">
        <v>654</v>
      </c>
      <c r="G284" s="749" t="s">
        <v>655</v>
      </c>
      <c r="H284" s="749">
        <v>153200</v>
      </c>
      <c r="I284" s="749">
        <v>53200</v>
      </c>
      <c r="J284" s="749" t="s">
        <v>692</v>
      </c>
      <c r="K284" s="749" t="s">
        <v>693</v>
      </c>
      <c r="L284" s="752">
        <v>52.360000000000014</v>
      </c>
      <c r="M284" s="752">
        <v>2</v>
      </c>
      <c r="N284" s="753">
        <v>104.72000000000003</v>
      </c>
    </row>
    <row r="285" spans="1:14" ht="14.4" customHeight="1" x14ac:dyDescent="0.3">
      <c r="A285" s="747" t="s">
        <v>568</v>
      </c>
      <c r="B285" s="748" t="s">
        <v>569</v>
      </c>
      <c r="C285" s="749" t="s">
        <v>612</v>
      </c>
      <c r="D285" s="750" t="s">
        <v>613</v>
      </c>
      <c r="E285" s="751">
        <v>50113001</v>
      </c>
      <c r="F285" s="750" t="s">
        <v>654</v>
      </c>
      <c r="G285" s="749" t="s">
        <v>655</v>
      </c>
      <c r="H285" s="749">
        <v>167550</v>
      </c>
      <c r="I285" s="749">
        <v>67550</v>
      </c>
      <c r="J285" s="749" t="s">
        <v>1153</v>
      </c>
      <c r="K285" s="749" t="s">
        <v>1154</v>
      </c>
      <c r="L285" s="752">
        <v>217.78</v>
      </c>
      <c r="M285" s="752">
        <v>2</v>
      </c>
      <c r="N285" s="753">
        <v>435.56</v>
      </c>
    </row>
    <row r="286" spans="1:14" ht="14.4" customHeight="1" x14ac:dyDescent="0.3">
      <c r="A286" s="747" t="s">
        <v>568</v>
      </c>
      <c r="B286" s="748" t="s">
        <v>569</v>
      </c>
      <c r="C286" s="749" t="s">
        <v>612</v>
      </c>
      <c r="D286" s="750" t="s">
        <v>613</v>
      </c>
      <c r="E286" s="751">
        <v>50113001</v>
      </c>
      <c r="F286" s="750" t="s">
        <v>654</v>
      </c>
      <c r="G286" s="749" t="s">
        <v>655</v>
      </c>
      <c r="H286" s="749">
        <v>194916</v>
      </c>
      <c r="I286" s="749">
        <v>94916</v>
      </c>
      <c r="J286" s="749" t="s">
        <v>1155</v>
      </c>
      <c r="K286" s="749" t="s">
        <v>1156</v>
      </c>
      <c r="L286" s="752">
        <v>84.564285714285759</v>
      </c>
      <c r="M286" s="752">
        <v>7</v>
      </c>
      <c r="N286" s="753">
        <v>591.95000000000027</v>
      </c>
    </row>
    <row r="287" spans="1:14" ht="14.4" customHeight="1" x14ac:dyDescent="0.3">
      <c r="A287" s="747" t="s">
        <v>568</v>
      </c>
      <c r="B287" s="748" t="s">
        <v>569</v>
      </c>
      <c r="C287" s="749" t="s">
        <v>612</v>
      </c>
      <c r="D287" s="750" t="s">
        <v>613</v>
      </c>
      <c r="E287" s="751">
        <v>50113001</v>
      </c>
      <c r="F287" s="750" t="s">
        <v>654</v>
      </c>
      <c r="G287" s="749" t="s">
        <v>655</v>
      </c>
      <c r="H287" s="749">
        <v>194920</v>
      </c>
      <c r="I287" s="749">
        <v>94920</v>
      </c>
      <c r="J287" s="749" t="s">
        <v>698</v>
      </c>
      <c r="K287" s="749" t="s">
        <v>1157</v>
      </c>
      <c r="L287" s="752">
        <v>74.010000000000005</v>
      </c>
      <c r="M287" s="752">
        <v>10</v>
      </c>
      <c r="N287" s="753">
        <v>740.1</v>
      </c>
    </row>
    <row r="288" spans="1:14" ht="14.4" customHeight="1" x14ac:dyDescent="0.3">
      <c r="A288" s="747" t="s">
        <v>568</v>
      </c>
      <c r="B288" s="748" t="s">
        <v>569</v>
      </c>
      <c r="C288" s="749" t="s">
        <v>612</v>
      </c>
      <c r="D288" s="750" t="s">
        <v>613</v>
      </c>
      <c r="E288" s="751">
        <v>50113001</v>
      </c>
      <c r="F288" s="750" t="s">
        <v>654</v>
      </c>
      <c r="G288" s="749" t="s">
        <v>655</v>
      </c>
      <c r="H288" s="749">
        <v>194919</v>
      </c>
      <c r="I288" s="749">
        <v>94919</v>
      </c>
      <c r="J288" s="749" t="s">
        <v>698</v>
      </c>
      <c r="K288" s="749" t="s">
        <v>699</v>
      </c>
      <c r="L288" s="752">
        <v>52.02999999999998</v>
      </c>
      <c r="M288" s="752">
        <v>3</v>
      </c>
      <c r="N288" s="753">
        <v>156.08999999999995</v>
      </c>
    </row>
    <row r="289" spans="1:14" ht="14.4" customHeight="1" x14ac:dyDescent="0.3">
      <c r="A289" s="747" t="s">
        <v>568</v>
      </c>
      <c r="B289" s="748" t="s">
        <v>569</v>
      </c>
      <c r="C289" s="749" t="s">
        <v>612</v>
      </c>
      <c r="D289" s="750" t="s">
        <v>613</v>
      </c>
      <c r="E289" s="751">
        <v>50113001</v>
      </c>
      <c r="F289" s="750" t="s">
        <v>654</v>
      </c>
      <c r="G289" s="749" t="s">
        <v>655</v>
      </c>
      <c r="H289" s="749">
        <v>207931</v>
      </c>
      <c r="I289" s="749">
        <v>207931</v>
      </c>
      <c r="J289" s="749" t="s">
        <v>1158</v>
      </c>
      <c r="K289" s="749" t="s">
        <v>1159</v>
      </c>
      <c r="L289" s="752">
        <v>26.089999999999996</v>
      </c>
      <c r="M289" s="752">
        <v>1</v>
      </c>
      <c r="N289" s="753">
        <v>26.089999999999996</v>
      </c>
    </row>
    <row r="290" spans="1:14" ht="14.4" customHeight="1" x14ac:dyDescent="0.3">
      <c r="A290" s="747" t="s">
        <v>568</v>
      </c>
      <c r="B290" s="748" t="s">
        <v>569</v>
      </c>
      <c r="C290" s="749" t="s">
        <v>612</v>
      </c>
      <c r="D290" s="750" t="s">
        <v>613</v>
      </c>
      <c r="E290" s="751">
        <v>50113001</v>
      </c>
      <c r="F290" s="750" t="s">
        <v>654</v>
      </c>
      <c r="G290" s="749" t="s">
        <v>655</v>
      </c>
      <c r="H290" s="749">
        <v>196610</v>
      </c>
      <c r="I290" s="749">
        <v>96610</v>
      </c>
      <c r="J290" s="749" t="s">
        <v>700</v>
      </c>
      <c r="K290" s="749" t="s">
        <v>701</v>
      </c>
      <c r="L290" s="752">
        <v>46.38000000000001</v>
      </c>
      <c r="M290" s="752">
        <v>8</v>
      </c>
      <c r="N290" s="753">
        <v>371.04000000000008</v>
      </c>
    </row>
    <row r="291" spans="1:14" ht="14.4" customHeight="1" x14ac:dyDescent="0.3">
      <c r="A291" s="747" t="s">
        <v>568</v>
      </c>
      <c r="B291" s="748" t="s">
        <v>569</v>
      </c>
      <c r="C291" s="749" t="s">
        <v>612</v>
      </c>
      <c r="D291" s="750" t="s">
        <v>613</v>
      </c>
      <c r="E291" s="751">
        <v>50113001</v>
      </c>
      <c r="F291" s="750" t="s">
        <v>654</v>
      </c>
      <c r="G291" s="749" t="s">
        <v>655</v>
      </c>
      <c r="H291" s="749">
        <v>847974</v>
      </c>
      <c r="I291" s="749">
        <v>125525</v>
      </c>
      <c r="J291" s="749" t="s">
        <v>702</v>
      </c>
      <c r="K291" s="749" t="s">
        <v>1160</v>
      </c>
      <c r="L291" s="752">
        <v>47.12</v>
      </c>
      <c r="M291" s="752">
        <v>1</v>
      </c>
      <c r="N291" s="753">
        <v>47.12</v>
      </c>
    </row>
    <row r="292" spans="1:14" ht="14.4" customHeight="1" x14ac:dyDescent="0.3">
      <c r="A292" s="747" t="s">
        <v>568</v>
      </c>
      <c r="B292" s="748" t="s">
        <v>569</v>
      </c>
      <c r="C292" s="749" t="s">
        <v>612</v>
      </c>
      <c r="D292" s="750" t="s">
        <v>613</v>
      </c>
      <c r="E292" s="751">
        <v>50113001</v>
      </c>
      <c r="F292" s="750" t="s">
        <v>654</v>
      </c>
      <c r="G292" s="749" t="s">
        <v>655</v>
      </c>
      <c r="H292" s="749">
        <v>847713</v>
      </c>
      <c r="I292" s="749">
        <v>125526</v>
      </c>
      <c r="J292" s="749" t="s">
        <v>702</v>
      </c>
      <c r="K292" s="749" t="s">
        <v>703</v>
      </c>
      <c r="L292" s="752">
        <v>111.63000000000002</v>
      </c>
      <c r="M292" s="752">
        <v>1</v>
      </c>
      <c r="N292" s="753">
        <v>111.63000000000002</v>
      </c>
    </row>
    <row r="293" spans="1:14" ht="14.4" customHeight="1" x14ac:dyDescent="0.3">
      <c r="A293" s="747" t="s">
        <v>568</v>
      </c>
      <c r="B293" s="748" t="s">
        <v>569</v>
      </c>
      <c r="C293" s="749" t="s">
        <v>612</v>
      </c>
      <c r="D293" s="750" t="s">
        <v>613</v>
      </c>
      <c r="E293" s="751">
        <v>50113001</v>
      </c>
      <c r="F293" s="750" t="s">
        <v>654</v>
      </c>
      <c r="G293" s="749" t="s">
        <v>655</v>
      </c>
      <c r="H293" s="749">
        <v>10561</v>
      </c>
      <c r="I293" s="749">
        <v>10561</v>
      </c>
      <c r="J293" s="749" t="s">
        <v>706</v>
      </c>
      <c r="K293" s="749" t="s">
        <v>707</v>
      </c>
      <c r="L293" s="752">
        <v>250.79999999999995</v>
      </c>
      <c r="M293" s="752">
        <v>1</v>
      </c>
      <c r="N293" s="753">
        <v>250.79999999999995</v>
      </c>
    </row>
    <row r="294" spans="1:14" ht="14.4" customHeight="1" x14ac:dyDescent="0.3">
      <c r="A294" s="747" t="s">
        <v>568</v>
      </c>
      <c r="B294" s="748" t="s">
        <v>569</v>
      </c>
      <c r="C294" s="749" t="s">
        <v>612</v>
      </c>
      <c r="D294" s="750" t="s">
        <v>613</v>
      </c>
      <c r="E294" s="751">
        <v>50113001</v>
      </c>
      <c r="F294" s="750" t="s">
        <v>654</v>
      </c>
      <c r="G294" s="749" t="s">
        <v>655</v>
      </c>
      <c r="H294" s="749">
        <v>110555</v>
      </c>
      <c r="I294" s="749">
        <v>10555</v>
      </c>
      <c r="J294" s="749" t="s">
        <v>706</v>
      </c>
      <c r="K294" s="749" t="s">
        <v>1161</v>
      </c>
      <c r="L294" s="752">
        <v>254.98</v>
      </c>
      <c r="M294" s="752">
        <v>6</v>
      </c>
      <c r="N294" s="753">
        <v>1529.8799999999999</v>
      </c>
    </row>
    <row r="295" spans="1:14" ht="14.4" customHeight="1" x14ac:dyDescent="0.3">
      <c r="A295" s="747" t="s">
        <v>568</v>
      </c>
      <c r="B295" s="748" t="s">
        <v>569</v>
      </c>
      <c r="C295" s="749" t="s">
        <v>612</v>
      </c>
      <c r="D295" s="750" t="s">
        <v>613</v>
      </c>
      <c r="E295" s="751">
        <v>50113001</v>
      </c>
      <c r="F295" s="750" t="s">
        <v>654</v>
      </c>
      <c r="G295" s="749" t="s">
        <v>655</v>
      </c>
      <c r="H295" s="749">
        <v>187825</v>
      </c>
      <c r="I295" s="749">
        <v>87825</v>
      </c>
      <c r="J295" s="749" t="s">
        <v>708</v>
      </c>
      <c r="K295" s="749" t="s">
        <v>709</v>
      </c>
      <c r="L295" s="752">
        <v>80.366</v>
      </c>
      <c r="M295" s="752">
        <v>5</v>
      </c>
      <c r="N295" s="753">
        <v>401.83</v>
      </c>
    </row>
    <row r="296" spans="1:14" ht="14.4" customHeight="1" x14ac:dyDescent="0.3">
      <c r="A296" s="747" t="s">
        <v>568</v>
      </c>
      <c r="B296" s="748" t="s">
        <v>569</v>
      </c>
      <c r="C296" s="749" t="s">
        <v>612</v>
      </c>
      <c r="D296" s="750" t="s">
        <v>613</v>
      </c>
      <c r="E296" s="751">
        <v>50113001</v>
      </c>
      <c r="F296" s="750" t="s">
        <v>654</v>
      </c>
      <c r="G296" s="749" t="s">
        <v>655</v>
      </c>
      <c r="H296" s="749">
        <v>169667</v>
      </c>
      <c r="I296" s="749">
        <v>69667</v>
      </c>
      <c r="J296" s="749" t="s">
        <v>710</v>
      </c>
      <c r="K296" s="749" t="s">
        <v>709</v>
      </c>
      <c r="L296" s="752">
        <v>103.5650146085861</v>
      </c>
      <c r="M296" s="752">
        <v>1</v>
      </c>
      <c r="N296" s="753">
        <v>103.5650146085861</v>
      </c>
    </row>
    <row r="297" spans="1:14" ht="14.4" customHeight="1" x14ac:dyDescent="0.3">
      <c r="A297" s="747" t="s">
        <v>568</v>
      </c>
      <c r="B297" s="748" t="s">
        <v>569</v>
      </c>
      <c r="C297" s="749" t="s">
        <v>612</v>
      </c>
      <c r="D297" s="750" t="s">
        <v>613</v>
      </c>
      <c r="E297" s="751">
        <v>50113001</v>
      </c>
      <c r="F297" s="750" t="s">
        <v>654</v>
      </c>
      <c r="G297" s="749" t="s">
        <v>655</v>
      </c>
      <c r="H297" s="749">
        <v>187822</v>
      </c>
      <c r="I297" s="749">
        <v>87822</v>
      </c>
      <c r="J297" s="749" t="s">
        <v>713</v>
      </c>
      <c r="K297" s="749" t="s">
        <v>714</v>
      </c>
      <c r="L297" s="752">
        <v>1301.03</v>
      </c>
      <c r="M297" s="752">
        <v>1</v>
      </c>
      <c r="N297" s="753">
        <v>1301.03</v>
      </c>
    </row>
    <row r="298" spans="1:14" ht="14.4" customHeight="1" x14ac:dyDescent="0.3">
      <c r="A298" s="747" t="s">
        <v>568</v>
      </c>
      <c r="B298" s="748" t="s">
        <v>569</v>
      </c>
      <c r="C298" s="749" t="s">
        <v>612</v>
      </c>
      <c r="D298" s="750" t="s">
        <v>613</v>
      </c>
      <c r="E298" s="751">
        <v>50113001</v>
      </c>
      <c r="F298" s="750" t="s">
        <v>654</v>
      </c>
      <c r="G298" s="749" t="s">
        <v>655</v>
      </c>
      <c r="H298" s="749">
        <v>188206</v>
      </c>
      <c r="I298" s="749">
        <v>188206</v>
      </c>
      <c r="J298" s="749" t="s">
        <v>1162</v>
      </c>
      <c r="K298" s="749" t="s">
        <v>1163</v>
      </c>
      <c r="L298" s="752">
        <v>254.45000000000002</v>
      </c>
      <c r="M298" s="752">
        <v>2</v>
      </c>
      <c r="N298" s="753">
        <v>508.90000000000003</v>
      </c>
    </row>
    <row r="299" spans="1:14" ht="14.4" customHeight="1" x14ac:dyDescent="0.3">
      <c r="A299" s="747" t="s">
        <v>568</v>
      </c>
      <c r="B299" s="748" t="s">
        <v>569</v>
      </c>
      <c r="C299" s="749" t="s">
        <v>612</v>
      </c>
      <c r="D299" s="750" t="s">
        <v>613</v>
      </c>
      <c r="E299" s="751">
        <v>50113001</v>
      </c>
      <c r="F299" s="750" t="s">
        <v>654</v>
      </c>
      <c r="G299" s="749" t="s">
        <v>655</v>
      </c>
      <c r="H299" s="749">
        <v>100392</v>
      </c>
      <c r="I299" s="749">
        <v>392</v>
      </c>
      <c r="J299" s="749" t="s">
        <v>1164</v>
      </c>
      <c r="K299" s="749" t="s">
        <v>980</v>
      </c>
      <c r="L299" s="752">
        <v>57.590000000000011</v>
      </c>
      <c r="M299" s="752">
        <v>5</v>
      </c>
      <c r="N299" s="753">
        <v>287.95000000000005</v>
      </c>
    </row>
    <row r="300" spans="1:14" ht="14.4" customHeight="1" x14ac:dyDescent="0.3">
      <c r="A300" s="747" t="s">
        <v>568</v>
      </c>
      <c r="B300" s="748" t="s">
        <v>569</v>
      </c>
      <c r="C300" s="749" t="s">
        <v>612</v>
      </c>
      <c r="D300" s="750" t="s">
        <v>613</v>
      </c>
      <c r="E300" s="751">
        <v>50113001</v>
      </c>
      <c r="F300" s="750" t="s">
        <v>654</v>
      </c>
      <c r="G300" s="749" t="s">
        <v>655</v>
      </c>
      <c r="H300" s="749">
        <v>100394</v>
      </c>
      <c r="I300" s="749">
        <v>394</v>
      </c>
      <c r="J300" s="749" t="s">
        <v>1165</v>
      </c>
      <c r="K300" s="749" t="s">
        <v>1166</v>
      </c>
      <c r="L300" s="752">
        <v>65.730000000000018</v>
      </c>
      <c r="M300" s="752">
        <v>3</v>
      </c>
      <c r="N300" s="753">
        <v>197.19000000000005</v>
      </c>
    </row>
    <row r="301" spans="1:14" ht="14.4" customHeight="1" x14ac:dyDescent="0.3">
      <c r="A301" s="747" t="s">
        <v>568</v>
      </c>
      <c r="B301" s="748" t="s">
        <v>569</v>
      </c>
      <c r="C301" s="749" t="s">
        <v>612</v>
      </c>
      <c r="D301" s="750" t="s">
        <v>613</v>
      </c>
      <c r="E301" s="751">
        <v>50113001</v>
      </c>
      <c r="F301" s="750" t="s">
        <v>654</v>
      </c>
      <c r="G301" s="749" t="s">
        <v>655</v>
      </c>
      <c r="H301" s="749">
        <v>192351</v>
      </c>
      <c r="I301" s="749">
        <v>92351</v>
      </c>
      <c r="J301" s="749" t="s">
        <v>721</v>
      </c>
      <c r="K301" s="749" t="s">
        <v>722</v>
      </c>
      <c r="L301" s="752">
        <v>86.22</v>
      </c>
      <c r="M301" s="752">
        <v>20</v>
      </c>
      <c r="N301" s="753">
        <v>1724.4</v>
      </c>
    </row>
    <row r="302" spans="1:14" ht="14.4" customHeight="1" x14ac:dyDescent="0.3">
      <c r="A302" s="747" t="s">
        <v>568</v>
      </c>
      <c r="B302" s="748" t="s">
        <v>569</v>
      </c>
      <c r="C302" s="749" t="s">
        <v>612</v>
      </c>
      <c r="D302" s="750" t="s">
        <v>613</v>
      </c>
      <c r="E302" s="751">
        <v>50113001</v>
      </c>
      <c r="F302" s="750" t="s">
        <v>654</v>
      </c>
      <c r="G302" s="749" t="s">
        <v>655</v>
      </c>
      <c r="H302" s="749">
        <v>140274</v>
      </c>
      <c r="I302" s="749">
        <v>40274</v>
      </c>
      <c r="J302" s="749" t="s">
        <v>1167</v>
      </c>
      <c r="K302" s="749" t="s">
        <v>1168</v>
      </c>
      <c r="L302" s="752">
        <v>87.570000000000007</v>
      </c>
      <c r="M302" s="752">
        <v>1</v>
      </c>
      <c r="N302" s="753">
        <v>87.570000000000007</v>
      </c>
    </row>
    <row r="303" spans="1:14" ht="14.4" customHeight="1" x14ac:dyDescent="0.3">
      <c r="A303" s="747" t="s">
        <v>568</v>
      </c>
      <c r="B303" s="748" t="s">
        <v>569</v>
      </c>
      <c r="C303" s="749" t="s">
        <v>612</v>
      </c>
      <c r="D303" s="750" t="s">
        <v>613</v>
      </c>
      <c r="E303" s="751">
        <v>50113001</v>
      </c>
      <c r="F303" s="750" t="s">
        <v>654</v>
      </c>
      <c r="G303" s="749" t="s">
        <v>655</v>
      </c>
      <c r="H303" s="749">
        <v>119759</v>
      </c>
      <c r="I303" s="749">
        <v>19759</v>
      </c>
      <c r="J303" s="749" t="s">
        <v>1169</v>
      </c>
      <c r="K303" s="749" t="s">
        <v>1170</v>
      </c>
      <c r="L303" s="752">
        <v>71.800000000000026</v>
      </c>
      <c r="M303" s="752">
        <v>2</v>
      </c>
      <c r="N303" s="753">
        <v>143.60000000000005</v>
      </c>
    </row>
    <row r="304" spans="1:14" ht="14.4" customHeight="1" x14ac:dyDescent="0.3">
      <c r="A304" s="747" t="s">
        <v>568</v>
      </c>
      <c r="B304" s="748" t="s">
        <v>569</v>
      </c>
      <c r="C304" s="749" t="s">
        <v>612</v>
      </c>
      <c r="D304" s="750" t="s">
        <v>613</v>
      </c>
      <c r="E304" s="751">
        <v>50113001</v>
      </c>
      <c r="F304" s="750" t="s">
        <v>654</v>
      </c>
      <c r="G304" s="749" t="s">
        <v>655</v>
      </c>
      <c r="H304" s="749">
        <v>176496</v>
      </c>
      <c r="I304" s="749">
        <v>76496</v>
      </c>
      <c r="J304" s="749" t="s">
        <v>725</v>
      </c>
      <c r="K304" s="749" t="s">
        <v>726</v>
      </c>
      <c r="L304" s="752">
        <v>125.43000000000002</v>
      </c>
      <c r="M304" s="752">
        <v>5</v>
      </c>
      <c r="N304" s="753">
        <v>627.15000000000009</v>
      </c>
    </row>
    <row r="305" spans="1:14" ht="14.4" customHeight="1" x14ac:dyDescent="0.3">
      <c r="A305" s="747" t="s">
        <v>568</v>
      </c>
      <c r="B305" s="748" t="s">
        <v>569</v>
      </c>
      <c r="C305" s="749" t="s">
        <v>612</v>
      </c>
      <c r="D305" s="750" t="s">
        <v>613</v>
      </c>
      <c r="E305" s="751">
        <v>50113001</v>
      </c>
      <c r="F305" s="750" t="s">
        <v>654</v>
      </c>
      <c r="G305" s="749" t="s">
        <v>655</v>
      </c>
      <c r="H305" s="749">
        <v>162320</v>
      </c>
      <c r="I305" s="749">
        <v>62320</v>
      </c>
      <c r="J305" s="749" t="s">
        <v>727</v>
      </c>
      <c r="K305" s="749" t="s">
        <v>728</v>
      </c>
      <c r="L305" s="752">
        <v>76.570000000000022</v>
      </c>
      <c r="M305" s="752">
        <v>1</v>
      </c>
      <c r="N305" s="753">
        <v>76.570000000000022</v>
      </c>
    </row>
    <row r="306" spans="1:14" ht="14.4" customHeight="1" x14ac:dyDescent="0.3">
      <c r="A306" s="747" t="s">
        <v>568</v>
      </c>
      <c r="B306" s="748" t="s">
        <v>569</v>
      </c>
      <c r="C306" s="749" t="s">
        <v>612</v>
      </c>
      <c r="D306" s="750" t="s">
        <v>613</v>
      </c>
      <c r="E306" s="751">
        <v>50113001</v>
      </c>
      <c r="F306" s="750" t="s">
        <v>654</v>
      </c>
      <c r="G306" s="749" t="s">
        <v>655</v>
      </c>
      <c r="H306" s="749">
        <v>162316</v>
      </c>
      <c r="I306" s="749">
        <v>62316</v>
      </c>
      <c r="J306" s="749" t="s">
        <v>729</v>
      </c>
      <c r="K306" s="749" t="s">
        <v>1171</v>
      </c>
      <c r="L306" s="752">
        <v>152.67999999999998</v>
      </c>
      <c r="M306" s="752">
        <v>3</v>
      </c>
      <c r="N306" s="753">
        <v>458.03999999999996</v>
      </c>
    </row>
    <row r="307" spans="1:14" ht="14.4" customHeight="1" x14ac:dyDescent="0.3">
      <c r="A307" s="747" t="s">
        <v>568</v>
      </c>
      <c r="B307" s="748" t="s">
        <v>569</v>
      </c>
      <c r="C307" s="749" t="s">
        <v>612</v>
      </c>
      <c r="D307" s="750" t="s">
        <v>613</v>
      </c>
      <c r="E307" s="751">
        <v>50113001</v>
      </c>
      <c r="F307" s="750" t="s">
        <v>654</v>
      </c>
      <c r="G307" s="749" t="s">
        <v>660</v>
      </c>
      <c r="H307" s="749">
        <v>183974</v>
      </c>
      <c r="I307" s="749">
        <v>83974</v>
      </c>
      <c r="J307" s="749" t="s">
        <v>731</v>
      </c>
      <c r="K307" s="749" t="s">
        <v>732</v>
      </c>
      <c r="L307" s="752">
        <v>88.45</v>
      </c>
      <c r="M307" s="752">
        <v>1</v>
      </c>
      <c r="N307" s="753">
        <v>88.45</v>
      </c>
    </row>
    <row r="308" spans="1:14" ht="14.4" customHeight="1" x14ac:dyDescent="0.3">
      <c r="A308" s="747" t="s">
        <v>568</v>
      </c>
      <c r="B308" s="748" t="s">
        <v>569</v>
      </c>
      <c r="C308" s="749" t="s">
        <v>612</v>
      </c>
      <c r="D308" s="750" t="s">
        <v>613</v>
      </c>
      <c r="E308" s="751">
        <v>50113001</v>
      </c>
      <c r="F308" s="750" t="s">
        <v>654</v>
      </c>
      <c r="G308" s="749" t="s">
        <v>655</v>
      </c>
      <c r="H308" s="749">
        <v>231696</v>
      </c>
      <c r="I308" s="749">
        <v>231696</v>
      </c>
      <c r="J308" s="749" t="s">
        <v>1172</v>
      </c>
      <c r="K308" s="749" t="s">
        <v>1173</v>
      </c>
      <c r="L308" s="752">
        <v>207.43999999999997</v>
      </c>
      <c r="M308" s="752">
        <v>1</v>
      </c>
      <c r="N308" s="753">
        <v>207.43999999999997</v>
      </c>
    </row>
    <row r="309" spans="1:14" ht="14.4" customHeight="1" x14ac:dyDescent="0.3">
      <c r="A309" s="747" t="s">
        <v>568</v>
      </c>
      <c r="B309" s="748" t="s">
        <v>569</v>
      </c>
      <c r="C309" s="749" t="s">
        <v>612</v>
      </c>
      <c r="D309" s="750" t="s">
        <v>613</v>
      </c>
      <c r="E309" s="751">
        <v>50113001</v>
      </c>
      <c r="F309" s="750" t="s">
        <v>654</v>
      </c>
      <c r="G309" s="749" t="s">
        <v>655</v>
      </c>
      <c r="H309" s="749">
        <v>993603</v>
      </c>
      <c r="I309" s="749">
        <v>0</v>
      </c>
      <c r="J309" s="749" t="s">
        <v>734</v>
      </c>
      <c r="K309" s="749" t="s">
        <v>570</v>
      </c>
      <c r="L309" s="752">
        <v>178.41</v>
      </c>
      <c r="M309" s="752">
        <v>3</v>
      </c>
      <c r="N309" s="753">
        <v>535.23</v>
      </c>
    </row>
    <row r="310" spans="1:14" ht="14.4" customHeight="1" x14ac:dyDescent="0.3">
      <c r="A310" s="747" t="s">
        <v>568</v>
      </c>
      <c r="B310" s="748" t="s">
        <v>569</v>
      </c>
      <c r="C310" s="749" t="s">
        <v>612</v>
      </c>
      <c r="D310" s="750" t="s">
        <v>613</v>
      </c>
      <c r="E310" s="751">
        <v>50113001</v>
      </c>
      <c r="F310" s="750" t="s">
        <v>654</v>
      </c>
      <c r="G310" s="749" t="s">
        <v>655</v>
      </c>
      <c r="H310" s="749">
        <v>849033</v>
      </c>
      <c r="I310" s="749">
        <v>0</v>
      </c>
      <c r="J310" s="749" t="s">
        <v>1174</v>
      </c>
      <c r="K310" s="749" t="s">
        <v>570</v>
      </c>
      <c r="L310" s="752">
        <v>95.860000000000014</v>
      </c>
      <c r="M310" s="752">
        <v>1</v>
      </c>
      <c r="N310" s="753">
        <v>95.860000000000014</v>
      </c>
    </row>
    <row r="311" spans="1:14" ht="14.4" customHeight="1" x14ac:dyDescent="0.3">
      <c r="A311" s="747" t="s">
        <v>568</v>
      </c>
      <c r="B311" s="748" t="s">
        <v>569</v>
      </c>
      <c r="C311" s="749" t="s">
        <v>612</v>
      </c>
      <c r="D311" s="750" t="s">
        <v>613</v>
      </c>
      <c r="E311" s="751">
        <v>50113001</v>
      </c>
      <c r="F311" s="750" t="s">
        <v>654</v>
      </c>
      <c r="G311" s="749" t="s">
        <v>655</v>
      </c>
      <c r="H311" s="749">
        <v>108651</v>
      </c>
      <c r="I311" s="749">
        <v>8651</v>
      </c>
      <c r="J311" s="749" t="s">
        <v>1175</v>
      </c>
      <c r="K311" s="749" t="s">
        <v>1176</v>
      </c>
      <c r="L311" s="752">
        <v>189.53</v>
      </c>
      <c r="M311" s="752">
        <v>1</v>
      </c>
      <c r="N311" s="753">
        <v>189.53</v>
      </c>
    </row>
    <row r="312" spans="1:14" ht="14.4" customHeight="1" x14ac:dyDescent="0.3">
      <c r="A312" s="747" t="s">
        <v>568</v>
      </c>
      <c r="B312" s="748" t="s">
        <v>569</v>
      </c>
      <c r="C312" s="749" t="s">
        <v>612</v>
      </c>
      <c r="D312" s="750" t="s">
        <v>613</v>
      </c>
      <c r="E312" s="751">
        <v>50113001</v>
      </c>
      <c r="F312" s="750" t="s">
        <v>654</v>
      </c>
      <c r="G312" s="749" t="s">
        <v>655</v>
      </c>
      <c r="H312" s="749">
        <v>159392</v>
      </c>
      <c r="I312" s="749">
        <v>59392</v>
      </c>
      <c r="J312" s="749" t="s">
        <v>738</v>
      </c>
      <c r="K312" s="749" t="s">
        <v>739</v>
      </c>
      <c r="L312" s="752">
        <v>80.806428571428569</v>
      </c>
      <c r="M312" s="752">
        <v>14</v>
      </c>
      <c r="N312" s="753">
        <v>1131.29</v>
      </c>
    </row>
    <row r="313" spans="1:14" ht="14.4" customHeight="1" x14ac:dyDescent="0.3">
      <c r="A313" s="747" t="s">
        <v>568</v>
      </c>
      <c r="B313" s="748" t="s">
        <v>569</v>
      </c>
      <c r="C313" s="749" t="s">
        <v>612</v>
      </c>
      <c r="D313" s="750" t="s">
        <v>613</v>
      </c>
      <c r="E313" s="751">
        <v>50113001</v>
      </c>
      <c r="F313" s="750" t="s">
        <v>654</v>
      </c>
      <c r="G313" s="749" t="s">
        <v>655</v>
      </c>
      <c r="H313" s="749">
        <v>199466</v>
      </c>
      <c r="I313" s="749">
        <v>199466</v>
      </c>
      <c r="J313" s="749" t="s">
        <v>1177</v>
      </c>
      <c r="K313" s="749" t="s">
        <v>1178</v>
      </c>
      <c r="L313" s="752">
        <v>112.51</v>
      </c>
      <c r="M313" s="752">
        <v>3</v>
      </c>
      <c r="N313" s="753">
        <v>337.53000000000003</v>
      </c>
    </row>
    <row r="314" spans="1:14" ht="14.4" customHeight="1" x14ac:dyDescent="0.3">
      <c r="A314" s="747" t="s">
        <v>568</v>
      </c>
      <c r="B314" s="748" t="s">
        <v>569</v>
      </c>
      <c r="C314" s="749" t="s">
        <v>612</v>
      </c>
      <c r="D314" s="750" t="s">
        <v>613</v>
      </c>
      <c r="E314" s="751">
        <v>50113001</v>
      </c>
      <c r="F314" s="750" t="s">
        <v>654</v>
      </c>
      <c r="G314" s="749" t="s">
        <v>655</v>
      </c>
      <c r="H314" s="749">
        <v>149317</v>
      </c>
      <c r="I314" s="749">
        <v>49317</v>
      </c>
      <c r="J314" s="749" t="s">
        <v>1179</v>
      </c>
      <c r="K314" s="749" t="s">
        <v>1180</v>
      </c>
      <c r="L314" s="752">
        <v>299.00200000000001</v>
      </c>
      <c r="M314" s="752">
        <v>2</v>
      </c>
      <c r="N314" s="753">
        <v>598.00400000000002</v>
      </c>
    </row>
    <row r="315" spans="1:14" ht="14.4" customHeight="1" x14ac:dyDescent="0.3">
      <c r="A315" s="747" t="s">
        <v>568</v>
      </c>
      <c r="B315" s="748" t="s">
        <v>569</v>
      </c>
      <c r="C315" s="749" t="s">
        <v>612</v>
      </c>
      <c r="D315" s="750" t="s">
        <v>613</v>
      </c>
      <c r="E315" s="751">
        <v>50113001</v>
      </c>
      <c r="F315" s="750" t="s">
        <v>654</v>
      </c>
      <c r="G315" s="749" t="s">
        <v>655</v>
      </c>
      <c r="H315" s="749">
        <v>100409</v>
      </c>
      <c r="I315" s="749">
        <v>409</v>
      </c>
      <c r="J315" s="749" t="s">
        <v>740</v>
      </c>
      <c r="K315" s="749" t="s">
        <v>672</v>
      </c>
      <c r="L315" s="752">
        <v>79.75</v>
      </c>
      <c r="M315" s="752">
        <v>12</v>
      </c>
      <c r="N315" s="753">
        <v>957</v>
      </c>
    </row>
    <row r="316" spans="1:14" ht="14.4" customHeight="1" x14ac:dyDescent="0.3">
      <c r="A316" s="747" t="s">
        <v>568</v>
      </c>
      <c r="B316" s="748" t="s">
        <v>569</v>
      </c>
      <c r="C316" s="749" t="s">
        <v>612</v>
      </c>
      <c r="D316" s="750" t="s">
        <v>613</v>
      </c>
      <c r="E316" s="751">
        <v>50113001</v>
      </c>
      <c r="F316" s="750" t="s">
        <v>654</v>
      </c>
      <c r="G316" s="749" t="s">
        <v>655</v>
      </c>
      <c r="H316" s="749">
        <v>102132</v>
      </c>
      <c r="I316" s="749">
        <v>2132</v>
      </c>
      <c r="J316" s="749" t="s">
        <v>1181</v>
      </c>
      <c r="K316" s="749" t="s">
        <v>912</v>
      </c>
      <c r="L316" s="752">
        <v>153.45000000000002</v>
      </c>
      <c r="M316" s="752">
        <v>1</v>
      </c>
      <c r="N316" s="753">
        <v>153.45000000000002</v>
      </c>
    </row>
    <row r="317" spans="1:14" ht="14.4" customHeight="1" x14ac:dyDescent="0.3">
      <c r="A317" s="747" t="s">
        <v>568</v>
      </c>
      <c r="B317" s="748" t="s">
        <v>569</v>
      </c>
      <c r="C317" s="749" t="s">
        <v>612</v>
      </c>
      <c r="D317" s="750" t="s">
        <v>613</v>
      </c>
      <c r="E317" s="751">
        <v>50113001</v>
      </c>
      <c r="F317" s="750" t="s">
        <v>654</v>
      </c>
      <c r="G317" s="749" t="s">
        <v>660</v>
      </c>
      <c r="H317" s="749">
        <v>140097</v>
      </c>
      <c r="I317" s="749">
        <v>140097</v>
      </c>
      <c r="J317" s="749" t="s">
        <v>1182</v>
      </c>
      <c r="K317" s="749" t="s">
        <v>931</v>
      </c>
      <c r="L317" s="752">
        <v>317.59500000000003</v>
      </c>
      <c r="M317" s="752">
        <v>2</v>
      </c>
      <c r="N317" s="753">
        <v>635.19000000000005</v>
      </c>
    </row>
    <row r="318" spans="1:14" ht="14.4" customHeight="1" x14ac:dyDescent="0.3">
      <c r="A318" s="747" t="s">
        <v>568</v>
      </c>
      <c r="B318" s="748" t="s">
        <v>569</v>
      </c>
      <c r="C318" s="749" t="s">
        <v>612</v>
      </c>
      <c r="D318" s="750" t="s">
        <v>613</v>
      </c>
      <c r="E318" s="751">
        <v>50113001</v>
      </c>
      <c r="F318" s="750" t="s">
        <v>654</v>
      </c>
      <c r="G318" s="749" t="s">
        <v>655</v>
      </c>
      <c r="H318" s="749">
        <v>229130</v>
      </c>
      <c r="I318" s="749">
        <v>229130</v>
      </c>
      <c r="J318" s="749" t="s">
        <v>1183</v>
      </c>
      <c r="K318" s="749" t="s">
        <v>1184</v>
      </c>
      <c r="L318" s="752">
        <v>37.150000000000006</v>
      </c>
      <c r="M318" s="752">
        <v>1</v>
      </c>
      <c r="N318" s="753">
        <v>37.150000000000006</v>
      </c>
    </row>
    <row r="319" spans="1:14" ht="14.4" customHeight="1" x14ac:dyDescent="0.3">
      <c r="A319" s="747" t="s">
        <v>568</v>
      </c>
      <c r="B319" s="748" t="s">
        <v>569</v>
      </c>
      <c r="C319" s="749" t="s">
        <v>612</v>
      </c>
      <c r="D319" s="750" t="s">
        <v>613</v>
      </c>
      <c r="E319" s="751">
        <v>50113001</v>
      </c>
      <c r="F319" s="750" t="s">
        <v>654</v>
      </c>
      <c r="G319" s="749" t="s">
        <v>655</v>
      </c>
      <c r="H319" s="749">
        <v>117293</v>
      </c>
      <c r="I319" s="749">
        <v>17293</v>
      </c>
      <c r="J319" s="749" t="s">
        <v>1185</v>
      </c>
      <c r="K319" s="749" t="s">
        <v>1186</v>
      </c>
      <c r="L319" s="752">
        <v>89.25</v>
      </c>
      <c r="M319" s="752">
        <v>3</v>
      </c>
      <c r="N319" s="753">
        <v>267.75</v>
      </c>
    </row>
    <row r="320" spans="1:14" ht="14.4" customHeight="1" x14ac:dyDescent="0.3">
      <c r="A320" s="747" t="s">
        <v>568</v>
      </c>
      <c r="B320" s="748" t="s">
        <v>569</v>
      </c>
      <c r="C320" s="749" t="s">
        <v>612</v>
      </c>
      <c r="D320" s="750" t="s">
        <v>613</v>
      </c>
      <c r="E320" s="751">
        <v>50113001</v>
      </c>
      <c r="F320" s="750" t="s">
        <v>654</v>
      </c>
      <c r="G320" s="749" t="s">
        <v>655</v>
      </c>
      <c r="H320" s="749">
        <v>230409</v>
      </c>
      <c r="I320" s="749">
        <v>230409</v>
      </c>
      <c r="J320" s="749" t="s">
        <v>756</v>
      </c>
      <c r="K320" s="749" t="s">
        <v>757</v>
      </c>
      <c r="L320" s="752">
        <v>19.820000000000004</v>
      </c>
      <c r="M320" s="752">
        <v>3</v>
      </c>
      <c r="N320" s="753">
        <v>59.460000000000008</v>
      </c>
    </row>
    <row r="321" spans="1:14" ht="14.4" customHeight="1" x14ac:dyDescent="0.3">
      <c r="A321" s="747" t="s">
        <v>568</v>
      </c>
      <c r="B321" s="748" t="s">
        <v>569</v>
      </c>
      <c r="C321" s="749" t="s">
        <v>612</v>
      </c>
      <c r="D321" s="750" t="s">
        <v>613</v>
      </c>
      <c r="E321" s="751">
        <v>50113001</v>
      </c>
      <c r="F321" s="750" t="s">
        <v>654</v>
      </c>
      <c r="G321" s="749" t="s">
        <v>655</v>
      </c>
      <c r="H321" s="749">
        <v>114808</v>
      </c>
      <c r="I321" s="749">
        <v>14808</v>
      </c>
      <c r="J321" s="749" t="s">
        <v>1187</v>
      </c>
      <c r="K321" s="749" t="s">
        <v>1188</v>
      </c>
      <c r="L321" s="752">
        <v>53.46</v>
      </c>
      <c r="M321" s="752">
        <v>3</v>
      </c>
      <c r="N321" s="753">
        <v>160.38</v>
      </c>
    </row>
    <row r="322" spans="1:14" ht="14.4" customHeight="1" x14ac:dyDescent="0.3">
      <c r="A322" s="747" t="s">
        <v>568</v>
      </c>
      <c r="B322" s="748" t="s">
        <v>569</v>
      </c>
      <c r="C322" s="749" t="s">
        <v>612</v>
      </c>
      <c r="D322" s="750" t="s">
        <v>613</v>
      </c>
      <c r="E322" s="751">
        <v>50113001</v>
      </c>
      <c r="F322" s="750" t="s">
        <v>654</v>
      </c>
      <c r="G322" s="749" t="s">
        <v>655</v>
      </c>
      <c r="H322" s="749">
        <v>207940</v>
      </c>
      <c r="I322" s="749">
        <v>207940</v>
      </c>
      <c r="J322" s="749" t="s">
        <v>760</v>
      </c>
      <c r="K322" s="749" t="s">
        <v>761</v>
      </c>
      <c r="L322" s="752">
        <v>73.15000000000002</v>
      </c>
      <c r="M322" s="752">
        <v>2</v>
      </c>
      <c r="N322" s="753">
        <v>146.30000000000004</v>
      </c>
    </row>
    <row r="323" spans="1:14" ht="14.4" customHeight="1" x14ac:dyDescent="0.3">
      <c r="A323" s="747" t="s">
        <v>568</v>
      </c>
      <c r="B323" s="748" t="s">
        <v>569</v>
      </c>
      <c r="C323" s="749" t="s">
        <v>612</v>
      </c>
      <c r="D323" s="750" t="s">
        <v>613</v>
      </c>
      <c r="E323" s="751">
        <v>50113001</v>
      </c>
      <c r="F323" s="750" t="s">
        <v>654</v>
      </c>
      <c r="G323" s="749" t="s">
        <v>660</v>
      </c>
      <c r="H323" s="749">
        <v>214525</v>
      </c>
      <c r="I323" s="749">
        <v>214525</v>
      </c>
      <c r="J323" s="749" t="s">
        <v>1189</v>
      </c>
      <c r="K323" s="749" t="s">
        <v>1190</v>
      </c>
      <c r="L323" s="752">
        <v>26.489999999999995</v>
      </c>
      <c r="M323" s="752">
        <v>3</v>
      </c>
      <c r="N323" s="753">
        <v>79.469999999999985</v>
      </c>
    </row>
    <row r="324" spans="1:14" ht="14.4" customHeight="1" x14ac:dyDescent="0.3">
      <c r="A324" s="747" t="s">
        <v>568</v>
      </c>
      <c r="B324" s="748" t="s">
        <v>569</v>
      </c>
      <c r="C324" s="749" t="s">
        <v>612</v>
      </c>
      <c r="D324" s="750" t="s">
        <v>613</v>
      </c>
      <c r="E324" s="751">
        <v>50113001</v>
      </c>
      <c r="F324" s="750" t="s">
        <v>654</v>
      </c>
      <c r="G324" s="749" t="s">
        <v>660</v>
      </c>
      <c r="H324" s="749">
        <v>214427</v>
      </c>
      <c r="I324" s="749">
        <v>214427</v>
      </c>
      <c r="J324" s="749" t="s">
        <v>762</v>
      </c>
      <c r="K324" s="749" t="s">
        <v>763</v>
      </c>
      <c r="L324" s="752">
        <v>16.580000000000005</v>
      </c>
      <c r="M324" s="752">
        <v>40</v>
      </c>
      <c r="N324" s="753">
        <v>663.20000000000016</v>
      </c>
    </row>
    <row r="325" spans="1:14" ht="14.4" customHeight="1" x14ac:dyDescent="0.3">
      <c r="A325" s="747" t="s">
        <v>568</v>
      </c>
      <c r="B325" s="748" t="s">
        <v>569</v>
      </c>
      <c r="C325" s="749" t="s">
        <v>612</v>
      </c>
      <c r="D325" s="750" t="s">
        <v>613</v>
      </c>
      <c r="E325" s="751">
        <v>50113001</v>
      </c>
      <c r="F325" s="750" t="s">
        <v>654</v>
      </c>
      <c r="G325" s="749" t="s">
        <v>660</v>
      </c>
      <c r="H325" s="749">
        <v>113768</v>
      </c>
      <c r="I325" s="749">
        <v>13768</v>
      </c>
      <c r="J325" s="749" t="s">
        <v>764</v>
      </c>
      <c r="K325" s="749" t="s">
        <v>1191</v>
      </c>
      <c r="L325" s="752">
        <v>89.309999999999988</v>
      </c>
      <c r="M325" s="752">
        <v>1</v>
      </c>
      <c r="N325" s="753">
        <v>89.309999999999988</v>
      </c>
    </row>
    <row r="326" spans="1:14" ht="14.4" customHeight="1" x14ac:dyDescent="0.3">
      <c r="A326" s="747" t="s">
        <v>568</v>
      </c>
      <c r="B326" s="748" t="s">
        <v>569</v>
      </c>
      <c r="C326" s="749" t="s">
        <v>612</v>
      </c>
      <c r="D326" s="750" t="s">
        <v>613</v>
      </c>
      <c r="E326" s="751">
        <v>50113001</v>
      </c>
      <c r="F326" s="750" t="s">
        <v>654</v>
      </c>
      <c r="G326" s="749" t="s">
        <v>660</v>
      </c>
      <c r="H326" s="749">
        <v>848765</v>
      </c>
      <c r="I326" s="749">
        <v>107938</v>
      </c>
      <c r="J326" s="749" t="s">
        <v>764</v>
      </c>
      <c r="K326" s="749" t="s">
        <v>765</v>
      </c>
      <c r="L326" s="752">
        <v>128.45000000000002</v>
      </c>
      <c r="M326" s="752">
        <v>1</v>
      </c>
      <c r="N326" s="753">
        <v>128.45000000000002</v>
      </c>
    </row>
    <row r="327" spans="1:14" ht="14.4" customHeight="1" x14ac:dyDescent="0.3">
      <c r="A327" s="747" t="s">
        <v>568</v>
      </c>
      <c r="B327" s="748" t="s">
        <v>569</v>
      </c>
      <c r="C327" s="749" t="s">
        <v>612</v>
      </c>
      <c r="D327" s="750" t="s">
        <v>613</v>
      </c>
      <c r="E327" s="751">
        <v>50113001</v>
      </c>
      <c r="F327" s="750" t="s">
        <v>654</v>
      </c>
      <c r="G327" s="749" t="s">
        <v>655</v>
      </c>
      <c r="H327" s="749">
        <v>167746</v>
      </c>
      <c r="I327" s="749">
        <v>167746</v>
      </c>
      <c r="J327" s="749" t="s">
        <v>1192</v>
      </c>
      <c r="K327" s="749" t="s">
        <v>1193</v>
      </c>
      <c r="L327" s="752">
        <v>1087.06</v>
      </c>
      <c r="M327" s="752">
        <v>1</v>
      </c>
      <c r="N327" s="753">
        <v>1087.06</v>
      </c>
    </row>
    <row r="328" spans="1:14" ht="14.4" customHeight="1" x14ac:dyDescent="0.3">
      <c r="A328" s="747" t="s">
        <v>568</v>
      </c>
      <c r="B328" s="748" t="s">
        <v>569</v>
      </c>
      <c r="C328" s="749" t="s">
        <v>612</v>
      </c>
      <c r="D328" s="750" t="s">
        <v>613</v>
      </c>
      <c r="E328" s="751">
        <v>50113001</v>
      </c>
      <c r="F328" s="750" t="s">
        <v>654</v>
      </c>
      <c r="G328" s="749" t="s">
        <v>655</v>
      </c>
      <c r="H328" s="749">
        <v>193104</v>
      </c>
      <c r="I328" s="749">
        <v>93104</v>
      </c>
      <c r="J328" s="749" t="s">
        <v>766</v>
      </c>
      <c r="K328" s="749" t="s">
        <v>767</v>
      </c>
      <c r="L328" s="752">
        <v>47.122857142857143</v>
      </c>
      <c r="M328" s="752">
        <v>7</v>
      </c>
      <c r="N328" s="753">
        <v>329.86</v>
      </c>
    </row>
    <row r="329" spans="1:14" ht="14.4" customHeight="1" x14ac:dyDescent="0.3">
      <c r="A329" s="747" t="s">
        <v>568</v>
      </c>
      <c r="B329" s="748" t="s">
        <v>569</v>
      </c>
      <c r="C329" s="749" t="s">
        <v>612</v>
      </c>
      <c r="D329" s="750" t="s">
        <v>613</v>
      </c>
      <c r="E329" s="751">
        <v>50113001</v>
      </c>
      <c r="F329" s="750" t="s">
        <v>654</v>
      </c>
      <c r="G329" s="749" t="s">
        <v>655</v>
      </c>
      <c r="H329" s="749">
        <v>193105</v>
      </c>
      <c r="I329" s="749">
        <v>93105</v>
      </c>
      <c r="J329" s="749" t="s">
        <v>768</v>
      </c>
      <c r="K329" s="749" t="s">
        <v>769</v>
      </c>
      <c r="L329" s="752">
        <v>208.57000000000005</v>
      </c>
      <c r="M329" s="752">
        <v>2</v>
      </c>
      <c r="N329" s="753">
        <v>417.1400000000001</v>
      </c>
    </row>
    <row r="330" spans="1:14" ht="14.4" customHeight="1" x14ac:dyDescent="0.3">
      <c r="A330" s="747" t="s">
        <v>568</v>
      </c>
      <c r="B330" s="748" t="s">
        <v>569</v>
      </c>
      <c r="C330" s="749" t="s">
        <v>612</v>
      </c>
      <c r="D330" s="750" t="s">
        <v>613</v>
      </c>
      <c r="E330" s="751">
        <v>50113001</v>
      </c>
      <c r="F330" s="750" t="s">
        <v>654</v>
      </c>
      <c r="G330" s="749" t="s">
        <v>660</v>
      </c>
      <c r="H330" s="749">
        <v>847134</v>
      </c>
      <c r="I330" s="749">
        <v>151050</v>
      </c>
      <c r="J330" s="749" t="s">
        <v>770</v>
      </c>
      <c r="K330" s="749" t="s">
        <v>771</v>
      </c>
      <c r="L330" s="752">
        <v>501.81999999999988</v>
      </c>
      <c r="M330" s="752">
        <v>1</v>
      </c>
      <c r="N330" s="753">
        <v>501.81999999999988</v>
      </c>
    </row>
    <row r="331" spans="1:14" ht="14.4" customHeight="1" x14ac:dyDescent="0.3">
      <c r="A331" s="747" t="s">
        <v>568</v>
      </c>
      <c r="B331" s="748" t="s">
        <v>569</v>
      </c>
      <c r="C331" s="749" t="s">
        <v>612</v>
      </c>
      <c r="D331" s="750" t="s">
        <v>613</v>
      </c>
      <c r="E331" s="751">
        <v>50113001</v>
      </c>
      <c r="F331" s="750" t="s">
        <v>654</v>
      </c>
      <c r="G331" s="749" t="s">
        <v>660</v>
      </c>
      <c r="H331" s="749">
        <v>192587</v>
      </c>
      <c r="I331" s="749">
        <v>92587</v>
      </c>
      <c r="J331" s="749" t="s">
        <v>1194</v>
      </c>
      <c r="K331" s="749" t="s">
        <v>1195</v>
      </c>
      <c r="L331" s="752">
        <v>58.530000000000008</v>
      </c>
      <c r="M331" s="752">
        <v>1</v>
      </c>
      <c r="N331" s="753">
        <v>58.530000000000008</v>
      </c>
    </row>
    <row r="332" spans="1:14" ht="14.4" customHeight="1" x14ac:dyDescent="0.3">
      <c r="A332" s="747" t="s">
        <v>568</v>
      </c>
      <c r="B332" s="748" t="s">
        <v>569</v>
      </c>
      <c r="C332" s="749" t="s">
        <v>612</v>
      </c>
      <c r="D332" s="750" t="s">
        <v>613</v>
      </c>
      <c r="E332" s="751">
        <v>50113001</v>
      </c>
      <c r="F332" s="750" t="s">
        <v>654</v>
      </c>
      <c r="G332" s="749" t="s">
        <v>655</v>
      </c>
      <c r="H332" s="749">
        <v>184090</v>
      </c>
      <c r="I332" s="749">
        <v>84090</v>
      </c>
      <c r="J332" s="749" t="s">
        <v>663</v>
      </c>
      <c r="K332" s="749" t="s">
        <v>664</v>
      </c>
      <c r="L332" s="752">
        <v>60.140000000000008</v>
      </c>
      <c r="M332" s="752">
        <v>3</v>
      </c>
      <c r="N332" s="753">
        <v>180.42000000000002</v>
      </c>
    </row>
    <row r="333" spans="1:14" ht="14.4" customHeight="1" x14ac:dyDescent="0.3">
      <c r="A333" s="747" t="s">
        <v>568</v>
      </c>
      <c r="B333" s="748" t="s">
        <v>569</v>
      </c>
      <c r="C333" s="749" t="s">
        <v>612</v>
      </c>
      <c r="D333" s="750" t="s">
        <v>613</v>
      </c>
      <c r="E333" s="751">
        <v>50113001</v>
      </c>
      <c r="F333" s="750" t="s">
        <v>654</v>
      </c>
      <c r="G333" s="749" t="s">
        <v>655</v>
      </c>
      <c r="H333" s="749">
        <v>214084</v>
      </c>
      <c r="I333" s="749">
        <v>214084</v>
      </c>
      <c r="J333" s="749" t="s">
        <v>1196</v>
      </c>
      <c r="K333" s="749" t="s">
        <v>1197</v>
      </c>
      <c r="L333" s="752">
        <v>175.96</v>
      </c>
      <c r="M333" s="752">
        <v>1</v>
      </c>
      <c r="N333" s="753">
        <v>175.96</v>
      </c>
    </row>
    <row r="334" spans="1:14" ht="14.4" customHeight="1" x14ac:dyDescent="0.3">
      <c r="A334" s="747" t="s">
        <v>568</v>
      </c>
      <c r="B334" s="748" t="s">
        <v>569</v>
      </c>
      <c r="C334" s="749" t="s">
        <v>612</v>
      </c>
      <c r="D334" s="750" t="s">
        <v>613</v>
      </c>
      <c r="E334" s="751">
        <v>50113001</v>
      </c>
      <c r="F334" s="750" t="s">
        <v>654</v>
      </c>
      <c r="G334" s="749" t="s">
        <v>655</v>
      </c>
      <c r="H334" s="749">
        <v>102477</v>
      </c>
      <c r="I334" s="749">
        <v>2477</v>
      </c>
      <c r="J334" s="749" t="s">
        <v>776</v>
      </c>
      <c r="K334" s="749" t="s">
        <v>1198</v>
      </c>
      <c r="L334" s="752">
        <v>39.9</v>
      </c>
      <c r="M334" s="752">
        <v>1</v>
      </c>
      <c r="N334" s="753">
        <v>39.9</v>
      </c>
    </row>
    <row r="335" spans="1:14" ht="14.4" customHeight="1" x14ac:dyDescent="0.3">
      <c r="A335" s="747" t="s">
        <v>568</v>
      </c>
      <c r="B335" s="748" t="s">
        <v>569</v>
      </c>
      <c r="C335" s="749" t="s">
        <v>612</v>
      </c>
      <c r="D335" s="750" t="s">
        <v>613</v>
      </c>
      <c r="E335" s="751">
        <v>50113001</v>
      </c>
      <c r="F335" s="750" t="s">
        <v>654</v>
      </c>
      <c r="G335" s="749" t="s">
        <v>655</v>
      </c>
      <c r="H335" s="749">
        <v>175632</v>
      </c>
      <c r="I335" s="749">
        <v>75632</v>
      </c>
      <c r="J335" s="749" t="s">
        <v>1199</v>
      </c>
      <c r="K335" s="749" t="s">
        <v>1200</v>
      </c>
      <c r="L335" s="752">
        <v>87.45999999999998</v>
      </c>
      <c r="M335" s="752">
        <v>1</v>
      </c>
      <c r="N335" s="753">
        <v>87.45999999999998</v>
      </c>
    </row>
    <row r="336" spans="1:14" ht="14.4" customHeight="1" x14ac:dyDescent="0.3">
      <c r="A336" s="747" t="s">
        <v>568</v>
      </c>
      <c r="B336" s="748" t="s">
        <v>569</v>
      </c>
      <c r="C336" s="749" t="s">
        <v>612</v>
      </c>
      <c r="D336" s="750" t="s">
        <v>613</v>
      </c>
      <c r="E336" s="751">
        <v>50113001</v>
      </c>
      <c r="F336" s="750" t="s">
        <v>654</v>
      </c>
      <c r="G336" s="749" t="s">
        <v>655</v>
      </c>
      <c r="H336" s="749">
        <v>117011</v>
      </c>
      <c r="I336" s="749">
        <v>17011</v>
      </c>
      <c r="J336" s="749" t="s">
        <v>778</v>
      </c>
      <c r="K336" s="749" t="s">
        <v>779</v>
      </c>
      <c r="L336" s="752">
        <v>145.49999999999997</v>
      </c>
      <c r="M336" s="752">
        <v>6</v>
      </c>
      <c r="N336" s="753">
        <v>872.99999999999989</v>
      </c>
    </row>
    <row r="337" spans="1:14" ht="14.4" customHeight="1" x14ac:dyDescent="0.3">
      <c r="A337" s="747" t="s">
        <v>568</v>
      </c>
      <c r="B337" s="748" t="s">
        <v>569</v>
      </c>
      <c r="C337" s="749" t="s">
        <v>612</v>
      </c>
      <c r="D337" s="750" t="s">
        <v>613</v>
      </c>
      <c r="E337" s="751">
        <v>50113001</v>
      </c>
      <c r="F337" s="750" t="s">
        <v>654</v>
      </c>
      <c r="G337" s="749" t="s">
        <v>655</v>
      </c>
      <c r="H337" s="749">
        <v>183318</v>
      </c>
      <c r="I337" s="749">
        <v>83318</v>
      </c>
      <c r="J337" s="749" t="s">
        <v>1201</v>
      </c>
      <c r="K337" s="749" t="s">
        <v>1202</v>
      </c>
      <c r="L337" s="752">
        <v>31.81</v>
      </c>
      <c r="M337" s="752">
        <v>2</v>
      </c>
      <c r="N337" s="753">
        <v>63.62</v>
      </c>
    </row>
    <row r="338" spans="1:14" ht="14.4" customHeight="1" x14ac:dyDescent="0.3">
      <c r="A338" s="747" t="s">
        <v>568</v>
      </c>
      <c r="B338" s="748" t="s">
        <v>569</v>
      </c>
      <c r="C338" s="749" t="s">
        <v>612</v>
      </c>
      <c r="D338" s="750" t="s">
        <v>613</v>
      </c>
      <c r="E338" s="751">
        <v>50113001</v>
      </c>
      <c r="F338" s="750" t="s">
        <v>654</v>
      </c>
      <c r="G338" s="749" t="s">
        <v>655</v>
      </c>
      <c r="H338" s="749">
        <v>844831</v>
      </c>
      <c r="I338" s="749">
        <v>0</v>
      </c>
      <c r="J338" s="749" t="s">
        <v>782</v>
      </c>
      <c r="K338" s="749" t="s">
        <v>783</v>
      </c>
      <c r="L338" s="752">
        <v>1377.51</v>
      </c>
      <c r="M338" s="752">
        <v>1</v>
      </c>
      <c r="N338" s="753">
        <v>1377.51</v>
      </c>
    </row>
    <row r="339" spans="1:14" ht="14.4" customHeight="1" x14ac:dyDescent="0.3">
      <c r="A339" s="747" t="s">
        <v>568</v>
      </c>
      <c r="B339" s="748" t="s">
        <v>569</v>
      </c>
      <c r="C339" s="749" t="s">
        <v>612</v>
      </c>
      <c r="D339" s="750" t="s">
        <v>613</v>
      </c>
      <c r="E339" s="751">
        <v>50113001</v>
      </c>
      <c r="F339" s="750" t="s">
        <v>654</v>
      </c>
      <c r="G339" s="749" t="s">
        <v>655</v>
      </c>
      <c r="H339" s="749">
        <v>100113</v>
      </c>
      <c r="I339" s="749">
        <v>113</v>
      </c>
      <c r="J339" s="749" t="s">
        <v>784</v>
      </c>
      <c r="K339" s="749" t="s">
        <v>785</v>
      </c>
      <c r="L339" s="752">
        <v>46.05</v>
      </c>
      <c r="M339" s="752">
        <v>1</v>
      </c>
      <c r="N339" s="753">
        <v>46.05</v>
      </c>
    </row>
    <row r="340" spans="1:14" ht="14.4" customHeight="1" x14ac:dyDescent="0.3">
      <c r="A340" s="747" t="s">
        <v>568</v>
      </c>
      <c r="B340" s="748" t="s">
        <v>569</v>
      </c>
      <c r="C340" s="749" t="s">
        <v>612</v>
      </c>
      <c r="D340" s="750" t="s">
        <v>613</v>
      </c>
      <c r="E340" s="751">
        <v>50113001</v>
      </c>
      <c r="F340" s="750" t="s">
        <v>654</v>
      </c>
      <c r="G340" s="749" t="s">
        <v>655</v>
      </c>
      <c r="H340" s="749">
        <v>844591</v>
      </c>
      <c r="I340" s="749">
        <v>107161</v>
      </c>
      <c r="J340" s="749" t="s">
        <v>786</v>
      </c>
      <c r="K340" s="749" t="s">
        <v>787</v>
      </c>
      <c r="L340" s="752">
        <v>935.00000000000023</v>
      </c>
      <c r="M340" s="752">
        <v>10</v>
      </c>
      <c r="N340" s="753">
        <v>9350.0000000000018</v>
      </c>
    </row>
    <row r="341" spans="1:14" ht="14.4" customHeight="1" x14ac:dyDescent="0.3">
      <c r="A341" s="747" t="s">
        <v>568</v>
      </c>
      <c r="B341" s="748" t="s">
        <v>569</v>
      </c>
      <c r="C341" s="749" t="s">
        <v>612</v>
      </c>
      <c r="D341" s="750" t="s">
        <v>613</v>
      </c>
      <c r="E341" s="751">
        <v>50113001</v>
      </c>
      <c r="F341" s="750" t="s">
        <v>654</v>
      </c>
      <c r="G341" s="749" t="s">
        <v>655</v>
      </c>
      <c r="H341" s="749">
        <v>108499</v>
      </c>
      <c r="I341" s="749">
        <v>8499</v>
      </c>
      <c r="J341" s="749" t="s">
        <v>1203</v>
      </c>
      <c r="K341" s="749" t="s">
        <v>1204</v>
      </c>
      <c r="L341" s="752">
        <v>111.52</v>
      </c>
      <c r="M341" s="752">
        <v>4</v>
      </c>
      <c r="N341" s="753">
        <v>446.08</v>
      </c>
    </row>
    <row r="342" spans="1:14" ht="14.4" customHeight="1" x14ac:dyDescent="0.3">
      <c r="A342" s="747" t="s">
        <v>568</v>
      </c>
      <c r="B342" s="748" t="s">
        <v>569</v>
      </c>
      <c r="C342" s="749" t="s">
        <v>612</v>
      </c>
      <c r="D342" s="750" t="s">
        <v>613</v>
      </c>
      <c r="E342" s="751">
        <v>50113001</v>
      </c>
      <c r="F342" s="750" t="s">
        <v>654</v>
      </c>
      <c r="G342" s="749" t="s">
        <v>655</v>
      </c>
      <c r="H342" s="749">
        <v>104071</v>
      </c>
      <c r="I342" s="749">
        <v>4071</v>
      </c>
      <c r="J342" s="749" t="s">
        <v>788</v>
      </c>
      <c r="K342" s="749" t="s">
        <v>1205</v>
      </c>
      <c r="L342" s="752">
        <v>152.97</v>
      </c>
      <c r="M342" s="752">
        <v>2</v>
      </c>
      <c r="N342" s="753">
        <v>305.94</v>
      </c>
    </row>
    <row r="343" spans="1:14" ht="14.4" customHeight="1" x14ac:dyDescent="0.3">
      <c r="A343" s="747" t="s">
        <v>568</v>
      </c>
      <c r="B343" s="748" t="s">
        <v>569</v>
      </c>
      <c r="C343" s="749" t="s">
        <v>612</v>
      </c>
      <c r="D343" s="750" t="s">
        <v>613</v>
      </c>
      <c r="E343" s="751">
        <v>50113001</v>
      </c>
      <c r="F343" s="750" t="s">
        <v>654</v>
      </c>
      <c r="G343" s="749" t="s">
        <v>655</v>
      </c>
      <c r="H343" s="749">
        <v>102479</v>
      </c>
      <c r="I343" s="749">
        <v>2479</v>
      </c>
      <c r="J343" s="749" t="s">
        <v>788</v>
      </c>
      <c r="K343" s="749" t="s">
        <v>789</v>
      </c>
      <c r="L343" s="752">
        <v>65.570000000000007</v>
      </c>
      <c r="M343" s="752">
        <v>5</v>
      </c>
      <c r="N343" s="753">
        <v>327.85</v>
      </c>
    </row>
    <row r="344" spans="1:14" ht="14.4" customHeight="1" x14ac:dyDescent="0.3">
      <c r="A344" s="747" t="s">
        <v>568</v>
      </c>
      <c r="B344" s="748" t="s">
        <v>569</v>
      </c>
      <c r="C344" s="749" t="s">
        <v>612</v>
      </c>
      <c r="D344" s="750" t="s">
        <v>613</v>
      </c>
      <c r="E344" s="751">
        <v>50113001</v>
      </c>
      <c r="F344" s="750" t="s">
        <v>654</v>
      </c>
      <c r="G344" s="749" t="s">
        <v>655</v>
      </c>
      <c r="H344" s="749">
        <v>846599</v>
      </c>
      <c r="I344" s="749">
        <v>107754</v>
      </c>
      <c r="J344" s="749" t="s">
        <v>1206</v>
      </c>
      <c r="K344" s="749" t="s">
        <v>570</v>
      </c>
      <c r="L344" s="752">
        <v>134.1</v>
      </c>
      <c r="M344" s="752">
        <v>1</v>
      </c>
      <c r="N344" s="753">
        <v>134.1</v>
      </c>
    </row>
    <row r="345" spans="1:14" ht="14.4" customHeight="1" x14ac:dyDescent="0.3">
      <c r="A345" s="747" t="s">
        <v>568</v>
      </c>
      <c r="B345" s="748" t="s">
        <v>569</v>
      </c>
      <c r="C345" s="749" t="s">
        <v>612</v>
      </c>
      <c r="D345" s="750" t="s">
        <v>613</v>
      </c>
      <c r="E345" s="751">
        <v>50113001</v>
      </c>
      <c r="F345" s="750" t="s">
        <v>654</v>
      </c>
      <c r="G345" s="749" t="s">
        <v>655</v>
      </c>
      <c r="H345" s="749">
        <v>154539</v>
      </c>
      <c r="I345" s="749">
        <v>54539</v>
      </c>
      <c r="J345" s="749" t="s">
        <v>790</v>
      </c>
      <c r="K345" s="749" t="s">
        <v>791</v>
      </c>
      <c r="L345" s="752">
        <v>60.21</v>
      </c>
      <c r="M345" s="752">
        <v>7</v>
      </c>
      <c r="N345" s="753">
        <v>421.47</v>
      </c>
    </row>
    <row r="346" spans="1:14" ht="14.4" customHeight="1" x14ac:dyDescent="0.3">
      <c r="A346" s="747" t="s">
        <v>568</v>
      </c>
      <c r="B346" s="748" t="s">
        <v>569</v>
      </c>
      <c r="C346" s="749" t="s">
        <v>612</v>
      </c>
      <c r="D346" s="750" t="s">
        <v>613</v>
      </c>
      <c r="E346" s="751">
        <v>50113001</v>
      </c>
      <c r="F346" s="750" t="s">
        <v>654</v>
      </c>
      <c r="G346" s="749" t="s">
        <v>655</v>
      </c>
      <c r="H346" s="749">
        <v>226523</v>
      </c>
      <c r="I346" s="749">
        <v>226523</v>
      </c>
      <c r="J346" s="749" t="s">
        <v>794</v>
      </c>
      <c r="K346" s="749" t="s">
        <v>795</v>
      </c>
      <c r="L346" s="752">
        <v>51.96</v>
      </c>
      <c r="M346" s="752">
        <v>6</v>
      </c>
      <c r="N346" s="753">
        <v>311.76</v>
      </c>
    </row>
    <row r="347" spans="1:14" ht="14.4" customHeight="1" x14ac:dyDescent="0.3">
      <c r="A347" s="747" t="s">
        <v>568</v>
      </c>
      <c r="B347" s="748" t="s">
        <v>569</v>
      </c>
      <c r="C347" s="749" t="s">
        <v>612</v>
      </c>
      <c r="D347" s="750" t="s">
        <v>613</v>
      </c>
      <c r="E347" s="751">
        <v>50113001</v>
      </c>
      <c r="F347" s="750" t="s">
        <v>654</v>
      </c>
      <c r="G347" s="749" t="s">
        <v>655</v>
      </c>
      <c r="H347" s="749">
        <v>905097</v>
      </c>
      <c r="I347" s="749">
        <v>158767</v>
      </c>
      <c r="J347" s="749" t="s">
        <v>798</v>
      </c>
      <c r="K347" s="749" t="s">
        <v>799</v>
      </c>
      <c r="L347" s="752">
        <v>167.42654975157453</v>
      </c>
      <c r="M347" s="752">
        <v>20</v>
      </c>
      <c r="N347" s="753">
        <v>3348.5309950314904</v>
      </c>
    </row>
    <row r="348" spans="1:14" ht="14.4" customHeight="1" x14ac:dyDescent="0.3">
      <c r="A348" s="747" t="s">
        <v>568</v>
      </c>
      <c r="B348" s="748" t="s">
        <v>569</v>
      </c>
      <c r="C348" s="749" t="s">
        <v>612</v>
      </c>
      <c r="D348" s="750" t="s">
        <v>613</v>
      </c>
      <c r="E348" s="751">
        <v>50113001</v>
      </c>
      <c r="F348" s="750" t="s">
        <v>654</v>
      </c>
      <c r="G348" s="749" t="s">
        <v>655</v>
      </c>
      <c r="H348" s="749">
        <v>215474</v>
      </c>
      <c r="I348" s="749">
        <v>215474</v>
      </c>
      <c r="J348" s="749" t="s">
        <v>1207</v>
      </c>
      <c r="K348" s="749" t="s">
        <v>1208</v>
      </c>
      <c r="L348" s="752">
        <v>532</v>
      </c>
      <c r="M348" s="752">
        <v>1</v>
      </c>
      <c r="N348" s="753">
        <v>532</v>
      </c>
    </row>
    <row r="349" spans="1:14" ht="14.4" customHeight="1" x14ac:dyDescent="0.3">
      <c r="A349" s="747" t="s">
        <v>568</v>
      </c>
      <c r="B349" s="748" t="s">
        <v>569</v>
      </c>
      <c r="C349" s="749" t="s">
        <v>612</v>
      </c>
      <c r="D349" s="750" t="s">
        <v>613</v>
      </c>
      <c r="E349" s="751">
        <v>50113001</v>
      </c>
      <c r="F349" s="750" t="s">
        <v>654</v>
      </c>
      <c r="G349" s="749" t="s">
        <v>655</v>
      </c>
      <c r="H349" s="749">
        <v>501596</v>
      </c>
      <c r="I349" s="749">
        <v>0</v>
      </c>
      <c r="J349" s="749" t="s">
        <v>1209</v>
      </c>
      <c r="K349" s="749" t="s">
        <v>1210</v>
      </c>
      <c r="L349" s="752">
        <v>113.25999999999999</v>
      </c>
      <c r="M349" s="752">
        <v>1</v>
      </c>
      <c r="N349" s="753">
        <v>113.25999999999999</v>
      </c>
    </row>
    <row r="350" spans="1:14" ht="14.4" customHeight="1" x14ac:dyDescent="0.3">
      <c r="A350" s="747" t="s">
        <v>568</v>
      </c>
      <c r="B350" s="748" t="s">
        <v>569</v>
      </c>
      <c r="C350" s="749" t="s">
        <v>612</v>
      </c>
      <c r="D350" s="750" t="s">
        <v>613</v>
      </c>
      <c r="E350" s="751">
        <v>50113001</v>
      </c>
      <c r="F350" s="750" t="s">
        <v>654</v>
      </c>
      <c r="G350" s="749" t="s">
        <v>655</v>
      </c>
      <c r="H350" s="749">
        <v>145274</v>
      </c>
      <c r="I350" s="749">
        <v>45274</v>
      </c>
      <c r="J350" s="749" t="s">
        <v>1211</v>
      </c>
      <c r="K350" s="749" t="s">
        <v>1212</v>
      </c>
      <c r="L350" s="752">
        <v>55.72</v>
      </c>
      <c r="M350" s="752">
        <v>1</v>
      </c>
      <c r="N350" s="753">
        <v>55.72</v>
      </c>
    </row>
    <row r="351" spans="1:14" ht="14.4" customHeight="1" x14ac:dyDescent="0.3">
      <c r="A351" s="747" t="s">
        <v>568</v>
      </c>
      <c r="B351" s="748" t="s">
        <v>569</v>
      </c>
      <c r="C351" s="749" t="s">
        <v>612</v>
      </c>
      <c r="D351" s="750" t="s">
        <v>613</v>
      </c>
      <c r="E351" s="751">
        <v>50113001</v>
      </c>
      <c r="F351" s="750" t="s">
        <v>654</v>
      </c>
      <c r="G351" s="749" t="s">
        <v>655</v>
      </c>
      <c r="H351" s="749">
        <v>162597</v>
      </c>
      <c r="I351" s="749">
        <v>62597</v>
      </c>
      <c r="J351" s="749" t="s">
        <v>1213</v>
      </c>
      <c r="K351" s="749" t="s">
        <v>1214</v>
      </c>
      <c r="L351" s="752">
        <v>77.23</v>
      </c>
      <c r="M351" s="752">
        <v>1</v>
      </c>
      <c r="N351" s="753">
        <v>77.23</v>
      </c>
    </row>
    <row r="352" spans="1:14" ht="14.4" customHeight="1" x14ac:dyDescent="0.3">
      <c r="A352" s="747" t="s">
        <v>568</v>
      </c>
      <c r="B352" s="748" t="s">
        <v>569</v>
      </c>
      <c r="C352" s="749" t="s">
        <v>612</v>
      </c>
      <c r="D352" s="750" t="s">
        <v>613</v>
      </c>
      <c r="E352" s="751">
        <v>50113001</v>
      </c>
      <c r="F352" s="750" t="s">
        <v>654</v>
      </c>
      <c r="G352" s="749" t="s">
        <v>655</v>
      </c>
      <c r="H352" s="749">
        <v>197026</v>
      </c>
      <c r="I352" s="749">
        <v>97026</v>
      </c>
      <c r="J352" s="749" t="s">
        <v>1215</v>
      </c>
      <c r="K352" s="749" t="s">
        <v>1200</v>
      </c>
      <c r="L352" s="752">
        <v>45.11</v>
      </c>
      <c r="M352" s="752">
        <v>2</v>
      </c>
      <c r="N352" s="753">
        <v>90.22</v>
      </c>
    </row>
    <row r="353" spans="1:14" ht="14.4" customHeight="1" x14ac:dyDescent="0.3">
      <c r="A353" s="747" t="s">
        <v>568</v>
      </c>
      <c r="B353" s="748" t="s">
        <v>569</v>
      </c>
      <c r="C353" s="749" t="s">
        <v>612</v>
      </c>
      <c r="D353" s="750" t="s">
        <v>613</v>
      </c>
      <c r="E353" s="751">
        <v>50113001</v>
      </c>
      <c r="F353" s="750" t="s">
        <v>654</v>
      </c>
      <c r="G353" s="749" t="s">
        <v>655</v>
      </c>
      <c r="H353" s="749">
        <v>447</v>
      </c>
      <c r="I353" s="749">
        <v>447</v>
      </c>
      <c r="J353" s="749" t="s">
        <v>810</v>
      </c>
      <c r="K353" s="749" t="s">
        <v>811</v>
      </c>
      <c r="L353" s="752">
        <v>178.47999999999996</v>
      </c>
      <c r="M353" s="752">
        <v>1</v>
      </c>
      <c r="N353" s="753">
        <v>178.47999999999996</v>
      </c>
    </row>
    <row r="354" spans="1:14" ht="14.4" customHeight="1" x14ac:dyDescent="0.3">
      <c r="A354" s="747" t="s">
        <v>568</v>
      </c>
      <c r="B354" s="748" t="s">
        <v>569</v>
      </c>
      <c r="C354" s="749" t="s">
        <v>612</v>
      </c>
      <c r="D354" s="750" t="s">
        <v>613</v>
      </c>
      <c r="E354" s="751">
        <v>50113001</v>
      </c>
      <c r="F354" s="750" t="s">
        <v>654</v>
      </c>
      <c r="G354" s="749" t="s">
        <v>655</v>
      </c>
      <c r="H354" s="749">
        <v>199680</v>
      </c>
      <c r="I354" s="749">
        <v>199680</v>
      </c>
      <c r="J354" s="749" t="s">
        <v>814</v>
      </c>
      <c r="K354" s="749" t="s">
        <v>815</v>
      </c>
      <c r="L354" s="752">
        <v>362.89</v>
      </c>
      <c r="M354" s="752">
        <v>2</v>
      </c>
      <c r="N354" s="753">
        <v>725.78</v>
      </c>
    </row>
    <row r="355" spans="1:14" ht="14.4" customHeight="1" x14ac:dyDescent="0.3">
      <c r="A355" s="747" t="s">
        <v>568</v>
      </c>
      <c r="B355" s="748" t="s">
        <v>569</v>
      </c>
      <c r="C355" s="749" t="s">
        <v>612</v>
      </c>
      <c r="D355" s="750" t="s">
        <v>613</v>
      </c>
      <c r="E355" s="751">
        <v>50113001</v>
      </c>
      <c r="F355" s="750" t="s">
        <v>654</v>
      </c>
      <c r="G355" s="749" t="s">
        <v>655</v>
      </c>
      <c r="H355" s="749">
        <v>187073</v>
      </c>
      <c r="I355" s="749">
        <v>87073</v>
      </c>
      <c r="J355" s="749" t="s">
        <v>814</v>
      </c>
      <c r="K355" s="749" t="s">
        <v>1216</v>
      </c>
      <c r="L355" s="752">
        <v>165.02666666666667</v>
      </c>
      <c r="M355" s="752">
        <v>3</v>
      </c>
      <c r="N355" s="753">
        <v>495.08000000000004</v>
      </c>
    </row>
    <row r="356" spans="1:14" ht="14.4" customHeight="1" x14ac:dyDescent="0.3">
      <c r="A356" s="747" t="s">
        <v>568</v>
      </c>
      <c r="B356" s="748" t="s">
        <v>569</v>
      </c>
      <c r="C356" s="749" t="s">
        <v>612</v>
      </c>
      <c r="D356" s="750" t="s">
        <v>613</v>
      </c>
      <c r="E356" s="751">
        <v>50113001</v>
      </c>
      <c r="F356" s="750" t="s">
        <v>654</v>
      </c>
      <c r="G356" s="749" t="s">
        <v>655</v>
      </c>
      <c r="H356" s="749">
        <v>187076</v>
      </c>
      <c r="I356" s="749">
        <v>87076</v>
      </c>
      <c r="J356" s="749" t="s">
        <v>816</v>
      </c>
      <c r="K356" s="749" t="s">
        <v>1217</v>
      </c>
      <c r="L356" s="752">
        <v>132.21</v>
      </c>
      <c r="M356" s="752">
        <v>2</v>
      </c>
      <c r="N356" s="753">
        <v>264.42</v>
      </c>
    </row>
    <row r="357" spans="1:14" ht="14.4" customHeight="1" x14ac:dyDescent="0.3">
      <c r="A357" s="747" t="s">
        <v>568</v>
      </c>
      <c r="B357" s="748" t="s">
        <v>569</v>
      </c>
      <c r="C357" s="749" t="s">
        <v>612</v>
      </c>
      <c r="D357" s="750" t="s">
        <v>613</v>
      </c>
      <c r="E357" s="751">
        <v>50113001</v>
      </c>
      <c r="F357" s="750" t="s">
        <v>654</v>
      </c>
      <c r="G357" s="749" t="s">
        <v>655</v>
      </c>
      <c r="H357" s="749">
        <v>186159</v>
      </c>
      <c r="I357" s="749">
        <v>186159</v>
      </c>
      <c r="J357" s="749" t="s">
        <v>1218</v>
      </c>
      <c r="K357" s="749" t="s">
        <v>1219</v>
      </c>
      <c r="L357" s="752">
        <v>50.840000000000018</v>
      </c>
      <c r="M357" s="752">
        <v>1</v>
      </c>
      <c r="N357" s="753">
        <v>50.840000000000018</v>
      </c>
    </row>
    <row r="358" spans="1:14" ht="14.4" customHeight="1" x14ac:dyDescent="0.3">
      <c r="A358" s="747" t="s">
        <v>568</v>
      </c>
      <c r="B358" s="748" t="s">
        <v>569</v>
      </c>
      <c r="C358" s="749" t="s">
        <v>612</v>
      </c>
      <c r="D358" s="750" t="s">
        <v>613</v>
      </c>
      <c r="E358" s="751">
        <v>50113001</v>
      </c>
      <c r="F358" s="750" t="s">
        <v>654</v>
      </c>
      <c r="G358" s="749" t="s">
        <v>655</v>
      </c>
      <c r="H358" s="749">
        <v>149990</v>
      </c>
      <c r="I358" s="749">
        <v>49990</v>
      </c>
      <c r="J358" s="749" t="s">
        <v>1220</v>
      </c>
      <c r="K358" s="749" t="s">
        <v>1221</v>
      </c>
      <c r="L358" s="752">
        <v>121.77</v>
      </c>
      <c r="M358" s="752">
        <v>6</v>
      </c>
      <c r="N358" s="753">
        <v>730.62</v>
      </c>
    </row>
    <row r="359" spans="1:14" ht="14.4" customHeight="1" x14ac:dyDescent="0.3">
      <c r="A359" s="747" t="s">
        <v>568</v>
      </c>
      <c r="B359" s="748" t="s">
        <v>569</v>
      </c>
      <c r="C359" s="749" t="s">
        <v>612</v>
      </c>
      <c r="D359" s="750" t="s">
        <v>613</v>
      </c>
      <c r="E359" s="751">
        <v>50113001</v>
      </c>
      <c r="F359" s="750" t="s">
        <v>654</v>
      </c>
      <c r="G359" s="749" t="s">
        <v>660</v>
      </c>
      <c r="H359" s="749">
        <v>848697</v>
      </c>
      <c r="I359" s="749">
        <v>122593</v>
      </c>
      <c r="J359" s="749" t="s">
        <v>1222</v>
      </c>
      <c r="K359" s="749" t="s">
        <v>1223</v>
      </c>
      <c r="L359" s="752">
        <v>368.89000000000004</v>
      </c>
      <c r="M359" s="752">
        <v>3</v>
      </c>
      <c r="N359" s="753">
        <v>1106.67</v>
      </c>
    </row>
    <row r="360" spans="1:14" ht="14.4" customHeight="1" x14ac:dyDescent="0.3">
      <c r="A360" s="747" t="s">
        <v>568</v>
      </c>
      <c r="B360" s="748" t="s">
        <v>569</v>
      </c>
      <c r="C360" s="749" t="s">
        <v>612</v>
      </c>
      <c r="D360" s="750" t="s">
        <v>613</v>
      </c>
      <c r="E360" s="751">
        <v>50113001</v>
      </c>
      <c r="F360" s="750" t="s">
        <v>654</v>
      </c>
      <c r="G360" s="749" t="s">
        <v>655</v>
      </c>
      <c r="H360" s="749">
        <v>229132</v>
      </c>
      <c r="I360" s="749">
        <v>229132</v>
      </c>
      <c r="J360" s="749" t="s">
        <v>818</v>
      </c>
      <c r="K360" s="749" t="s">
        <v>819</v>
      </c>
      <c r="L360" s="752">
        <v>88.63</v>
      </c>
      <c r="M360" s="752">
        <v>12</v>
      </c>
      <c r="N360" s="753">
        <v>1063.56</v>
      </c>
    </row>
    <row r="361" spans="1:14" ht="14.4" customHeight="1" x14ac:dyDescent="0.3">
      <c r="A361" s="747" t="s">
        <v>568</v>
      </c>
      <c r="B361" s="748" t="s">
        <v>569</v>
      </c>
      <c r="C361" s="749" t="s">
        <v>612</v>
      </c>
      <c r="D361" s="750" t="s">
        <v>613</v>
      </c>
      <c r="E361" s="751">
        <v>50113001</v>
      </c>
      <c r="F361" s="750" t="s">
        <v>654</v>
      </c>
      <c r="G361" s="749" t="s">
        <v>655</v>
      </c>
      <c r="H361" s="749">
        <v>184035</v>
      </c>
      <c r="I361" s="749">
        <v>184035</v>
      </c>
      <c r="J361" s="749" t="s">
        <v>1224</v>
      </c>
      <c r="K361" s="749" t="s">
        <v>1225</v>
      </c>
      <c r="L361" s="752">
        <v>122.13666666666664</v>
      </c>
      <c r="M361" s="752">
        <v>3</v>
      </c>
      <c r="N361" s="753">
        <v>366.40999999999991</v>
      </c>
    </row>
    <row r="362" spans="1:14" ht="14.4" customHeight="1" x14ac:dyDescent="0.3">
      <c r="A362" s="747" t="s">
        <v>568</v>
      </c>
      <c r="B362" s="748" t="s">
        <v>569</v>
      </c>
      <c r="C362" s="749" t="s">
        <v>612</v>
      </c>
      <c r="D362" s="750" t="s">
        <v>613</v>
      </c>
      <c r="E362" s="751">
        <v>50113001</v>
      </c>
      <c r="F362" s="750" t="s">
        <v>654</v>
      </c>
      <c r="G362" s="749" t="s">
        <v>660</v>
      </c>
      <c r="H362" s="749">
        <v>213477</v>
      </c>
      <c r="I362" s="749">
        <v>213477</v>
      </c>
      <c r="J362" s="749" t="s">
        <v>820</v>
      </c>
      <c r="K362" s="749" t="s">
        <v>821</v>
      </c>
      <c r="L362" s="752">
        <v>3300</v>
      </c>
      <c r="M362" s="752">
        <v>1</v>
      </c>
      <c r="N362" s="753">
        <v>3300</v>
      </c>
    </row>
    <row r="363" spans="1:14" ht="14.4" customHeight="1" x14ac:dyDescent="0.3">
      <c r="A363" s="747" t="s">
        <v>568</v>
      </c>
      <c r="B363" s="748" t="s">
        <v>569</v>
      </c>
      <c r="C363" s="749" t="s">
        <v>612</v>
      </c>
      <c r="D363" s="750" t="s">
        <v>613</v>
      </c>
      <c r="E363" s="751">
        <v>50113001</v>
      </c>
      <c r="F363" s="750" t="s">
        <v>654</v>
      </c>
      <c r="G363" s="749" t="s">
        <v>660</v>
      </c>
      <c r="H363" s="749">
        <v>156811</v>
      </c>
      <c r="I363" s="749">
        <v>56811</v>
      </c>
      <c r="J363" s="749" t="s">
        <v>1226</v>
      </c>
      <c r="K363" s="749" t="s">
        <v>1227</v>
      </c>
      <c r="L363" s="752">
        <v>151.24</v>
      </c>
      <c r="M363" s="752">
        <v>1</v>
      </c>
      <c r="N363" s="753">
        <v>151.24</v>
      </c>
    </row>
    <row r="364" spans="1:14" ht="14.4" customHeight="1" x14ac:dyDescent="0.3">
      <c r="A364" s="747" t="s">
        <v>568</v>
      </c>
      <c r="B364" s="748" t="s">
        <v>569</v>
      </c>
      <c r="C364" s="749" t="s">
        <v>612</v>
      </c>
      <c r="D364" s="750" t="s">
        <v>613</v>
      </c>
      <c r="E364" s="751">
        <v>50113001</v>
      </c>
      <c r="F364" s="750" t="s">
        <v>654</v>
      </c>
      <c r="G364" s="749" t="s">
        <v>660</v>
      </c>
      <c r="H364" s="749">
        <v>156804</v>
      </c>
      <c r="I364" s="749">
        <v>56804</v>
      </c>
      <c r="J364" s="749" t="s">
        <v>822</v>
      </c>
      <c r="K364" s="749" t="s">
        <v>1228</v>
      </c>
      <c r="L364" s="752">
        <v>31.34</v>
      </c>
      <c r="M364" s="752">
        <v>1</v>
      </c>
      <c r="N364" s="753">
        <v>31.34</v>
      </c>
    </row>
    <row r="365" spans="1:14" ht="14.4" customHeight="1" x14ac:dyDescent="0.3">
      <c r="A365" s="747" t="s">
        <v>568</v>
      </c>
      <c r="B365" s="748" t="s">
        <v>569</v>
      </c>
      <c r="C365" s="749" t="s">
        <v>612</v>
      </c>
      <c r="D365" s="750" t="s">
        <v>613</v>
      </c>
      <c r="E365" s="751">
        <v>50113001</v>
      </c>
      <c r="F365" s="750" t="s">
        <v>654</v>
      </c>
      <c r="G365" s="749" t="s">
        <v>660</v>
      </c>
      <c r="H365" s="749">
        <v>214036</v>
      </c>
      <c r="I365" s="749">
        <v>214036</v>
      </c>
      <c r="J365" s="749" t="s">
        <v>824</v>
      </c>
      <c r="K365" s="749" t="s">
        <v>825</v>
      </c>
      <c r="L365" s="752">
        <v>40.39</v>
      </c>
      <c r="M365" s="752">
        <v>4</v>
      </c>
      <c r="N365" s="753">
        <v>161.56</v>
      </c>
    </row>
    <row r="366" spans="1:14" ht="14.4" customHeight="1" x14ac:dyDescent="0.3">
      <c r="A366" s="747" t="s">
        <v>568</v>
      </c>
      <c r="B366" s="748" t="s">
        <v>569</v>
      </c>
      <c r="C366" s="749" t="s">
        <v>612</v>
      </c>
      <c r="D366" s="750" t="s">
        <v>613</v>
      </c>
      <c r="E366" s="751">
        <v>50113001</v>
      </c>
      <c r="F366" s="750" t="s">
        <v>654</v>
      </c>
      <c r="G366" s="749" t="s">
        <v>655</v>
      </c>
      <c r="H366" s="749">
        <v>199333</v>
      </c>
      <c r="I366" s="749">
        <v>99333</v>
      </c>
      <c r="J366" s="749" t="s">
        <v>826</v>
      </c>
      <c r="K366" s="749" t="s">
        <v>827</v>
      </c>
      <c r="L366" s="752">
        <v>247.02999999999997</v>
      </c>
      <c r="M366" s="752">
        <v>1</v>
      </c>
      <c r="N366" s="753">
        <v>247.02999999999997</v>
      </c>
    </row>
    <row r="367" spans="1:14" ht="14.4" customHeight="1" x14ac:dyDescent="0.3">
      <c r="A367" s="747" t="s">
        <v>568</v>
      </c>
      <c r="B367" s="748" t="s">
        <v>569</v>
      </c>
      <c r="C367" s="749" t="s">
        <v>612</v>
      </c>
      <c r="D367" s="750" t="s">
        <v>613</v>
      </c>
      <c r="E367" s="751">
        <v>50113001</v>
      </c>
      <c r="F367" s="750" t="s">
        <v>654</v>
      </c>
      <c r="G367" s="749" t="s">
        <v>655</v>
      </c>
      <c r="H367" s="749">
        <v>198864</v>
      </c>
      <c r="I367" s="749">
        <v>98864</v>
      </c>
      <c r="J367" s="749" t="s">
        <v>828</v>
      </c>
      <c r="K367" s="749" t="s">
        <v>829</v>
      </c>
      <c r="L367" s="752">
        <v>537.87</v>
      </c>
      <c r="M367" s="752">
        <v>9</v>
      </c>
      <c r="N367" s="753">
        <v>4840.83</v>
      </c>
    </row>
    <row r="368" spans="1:14" ht="14.4" customHeight="1" x14ac:dyDescent="0.3">
      <c r="A368" s="747" t="s">
        <v>568</v>
      </c>
      <c r="B368" s="748" t="s">
        <v>569</v>
      </c>
      <c r="C368" s="749" t="s">
        <v>612</v>
      </c>
      <c r="D368" s="750" t="s">
        <v>613</v>
      </c>
      <c r="E368" s="751">
        <v>50113001</v>
      </c>
      <c r="F368" s="750" t="s">
        <v>654</v>
      </c>
      <c r="G368" s="749" t="s">
        <v>655</v>
      </c>
      <c r="H368" s="749">
        <v>198872</v>
      </c>
      <c r="I368" s="749">
        <v>98872</v>
      </c>
      <c r="J368" s="749" t="s">
        <v>828</v>
      </c>
      <c r="K368" s="749" t="s">
        <v>830</v>
      </c>
      <c r="L368" s="752">
        <v>312.83999999999997</v>
      </c>
      <c r="M368" s="752">
        <v>5</v>
      </c>
      <c r="N368" s="753">
        <v>1564.1999999999998</v>
      </c>
    </row>
    <row r="369" spans="1:14" ht="14.4" customHeight="1" x14ac:dyDescent="0.3">
      <c r="A369" s="747" t="s">
        <v>568</v>
      </c>
      <c r="B369" s="748" t="s">
        <v>569</v>
      </c>
      <c r="C369" s="749" t="s">
        <v>612</v>
      </c>
      <c r="D369" s="750" t="s">
        <v>613</v>
      </c>
      <c r="E369" s="751">
        <v>50113001</v>
      </c>
      <c r="F369" s="750" t="s">
        <v>654</v>
      </c>
      <c r="G369" s="749" t="s">
        <v>655</v>
      </c>
      <c r="H369" s="749">
        <v>198880</v>
      </c>
      <c r="I369" s="749">
        <v>98880</v>
      </c>
      <c r="J369" s="749" t="s">
        <v>828</v>
      </c>
      <c r="K369" s="749" t="s">
        <v>831</v>
      </c>
      <c r="L369" s="752">
        <v>201.30000000000004</v>
      </c>
      <c r="M369" s="752">
        <v>6</v>
      </c>
      <c r="N369" s="753">
        <v>1207.8000000000002</v>
      </c>
    </row>
    <row r="370" spans="1:14" ht="14.4" customHeight="1" x14ac:dyDescent="0.3">
      <c r="A370" s="747" t="s">
        <v>568</v>
      </c>
      <c r="B370" s="748" t="s">
        <v>569</v>
      </c>
      <c r="C370" s="749" t="s">
        <v>612</v>
      </c>
      <c r="D370" s="750" t="s">
        <v>613</v>
      </c>
      <c r="E370" s="751">
        <v>50113001</v>
      </c>
      <c r="F370" s="750" t="s">
        <v>654</v>
      </c>
      <c r="G370" s="749" t="s">
        <v>655</v>
      </c>
      <c r="H370" s="749">
        <v>198876</v>
      </c>
      <c r="I370" s="749">
        <v>98876</v>
      </c>
      <c r="J370" s="749" t="s">
        <v>828</v>
      </c>
      <c r="K370" s="749" t="s">
        <v>832</v>
      </c>
      <c r="L370" s="752">
        <v>255.20000000000005</v>
      </c>
      <c r="M370" s="752">
        <v>6</v>
      </c>
      <c r="N370" s="753">
        <v>1531.2000000000003</v>
      </c>
    </row>
    <row r="371" spans="1:14" ht="14.4" customHeight="1" x14ac:dyDescent="0.3">
      <c r="A371" s="747" t="s">
        <v>568</v>
      </c>
      <c r="B371" s="748" t="s">
        <v>569</v>
      </c>
      <c r="C371" s="749" t="s">
        <v>612</v>
      </c>
      <c r="D371" s="750" t="s">
        <v>613</v>
      </c>
      <c r="E371" s="751">
        <v>50113001</v>
      </c>
      <c r="F371" s="750" t="s">
        <v>654</v>
      </c>
      <c r="G371" s="749" t="s">
        <v>655</v>
      </c>
      <c r="H371" s="749">
        <v>111243</v>
      </c>
      <c r="I371" s="749">
        <v>11243</v>
      </c>
      <c r="J371" s="749" t="s">
        <v>1229</v>
      </c>
      <c r="K371" s="749" t="s">
        <v>1230</v>
      </c>
      <c r="L371" s="752">
        <v>241.46000000000006</v>
      </c>
      <c r="M371" s="752">
        <v>1</v>
      </c>
      <c r="N371" s="753">
        <v>241.46000000000006</v>
      </c>
    </row>
    <row r="372" spans="1:14" ht="14.4" customHeight="1" x14ac:dyDescent="0.3">
      <c r="A372" s="747" t="s">
        <v>568</v>
      </c>
      <c r="B372" s="748" t="s">
        <v>569</v>
      </c>
      <c r="C372" s="749" t="s">
        <v>612</v>
      </c>
      <c r="D372" s="750" t="s">
        <v>613</v>
      </c>
      <c r="E372" s="751">
        <v>50113001</v>
      </c>
      <c r="F372" s="750" t="s">
        <v>654</v>
      </c>
      <c r="G372" s="749" t="s">
        <v>655</v>
      </c>
      <c r="H372" s="749">
        <v>111337</v>
      </c>
      <c r="I372" s="749">
        <v>52421</v>
      </c>
      <c r="J372" s="749" t="s">
        <v>1231</v>
      </c>
      <c r="K372" s="749" t="s">
        <v>1232</v>
      </c>
      <c r="L372" s="752">
        <v>75.97</v>
      </c>
      <c r="M372" s="752">
        <v>1</v>
      </c>
      <c r="N372" s="753">
        <v>75.97</v>
      </c>
    </row>
    <row r="373" spans="1:14" ht="14.4" customHeight="1" x14ac:dyDescent="0.3">
      <c r="A373" s="747" t="s">
        <v>568</v>
      </c>
      <c r="B373" s="748" t="s">
        <v>569</v>
      </c>
      <c r="C373" s="749" t="s">
        <v>612</v>
      </c>
      <c r="D373" s="750" t="s">
        <v>613</v>
      </c>
      <c r="E373" s="751">
        <v>50113001</v>
      </c>
      <c r="F373" s="750" t="s">
        <v>654</v>
      </c>
      <c r="G373" s="749" t="s">
        <v>655</v>
      </c>
      <c r="H373" s="749">
        <v>31915</v>
      </c>
      <c r="I373" s="749">
        <v>31915</v>
      </c>
      <c r="J373" s="749" t="s">
        <v>837</v>
      </c>
      <c r="K373" s="749" t="s">
        <v>838</v>
      </c>
      <c r="L373" s="752">
        <v>173.69</v>
      </c>
      <c r="M373" s="752">
        <v>5</v>
      </c>
      <c r="N373" s="753">
        <v>868.44999999999993</v>
      </c>
    </row>
    <row r="374" spans="1:14" ht="14.4" customHeight="1" x14ac:dyDescent="0.3">
      <c r="A374" s="747" t="s">
        <v>568</v>
      </c>
      <c r="B374" s="748" t="s">
        <v>569</v>
      </c>
      <c r="C374" s="749" t="s">
        <v>612</v>
      </c>
      <c r="D374" s="750" t="s">
        <v>613</v>
      </c>
      <c r="E374" s="751">
        <v>50113001</v>
      </c>
      <c r="F374" s="750" t="s">
        <v>654</v>
      </c>
      <c r="G374" s="749" t="s">
        <v>655</v>
      </c>
      <c r="H374" s="749">
        <v>47706</v>
      </c>
      <c r="I374" s="749">
        <v>47706</v>
      </c>
      <c r="J374" s="749" t="s">
        <v>1233</v>
      </c>
      <c r="K374" s="749" t="s">
        <v>838</v>
      </c>
      <c r="L374" s="752">
        <v>288.52999999999997</v>
      </c>
      <c r="M374" s="752">
        <v>2</v>
      </c>
      <c r="N374" s="753">
        <v>577.05999999999995</v>
      </c>
    </row>
    <row r="375" spans="1:14" ht="14.4" customHeight="1" x14ac:dyDescent="0.3">
      <c r="A375" s="747" t="s">
        <v>568</v>
      </c>
      <c r="B375" s="748" t="s">
        <v>569</v>
      </c>
      <c r="C375" s="749" t="s">
        <v>612</v>
      </c>
      <c r="D375" s="750" t="s">
        <v>613</v>
      </c>
      <c r="E375" s="751">
        <v>50113001</v>
      </c>
      <c r="F375" s="750" t="s">
        <v>654</v>
      </c>
      <c r="G375" s="749" t="s">
        <v>655</v>
      </c>
      <c r="H375" s="749">
        <v>2584</v>
      </c>
      <c r="I375" s="749">
        <v>2584</v>
      </c>
      <c r="J375" s="749" t="s">
        <v>1234</v>
      </c>
      <c r="K375" s="749" t="s">
        <v>838</v>
      </c>
      <c r="L375" s="752">
        <v>365.97</v>
      </c>
      <c r="M375" s="752">
        <v>1</v>
      </c>
      <c r="N375" s="753">
        <v>365.97</v>
      </c>
    </row>
    <row r="376" spans="1:14" ht="14.4" customHeight="1" x14ac:dyDescent="0.3">
      <c r="A376" s="747" t="s">
        <v>568</v>
      </c>
      <c r="B376" s="748" t="s">
        <v>569</v>
      </c>
      <c r="C376" s="749" t="s">
        <v>612</v>
      </c>
      <c r="D376" s="750" t="s">
        <v>613</v>
      </c>
      <c r="E376" s="751">
        <v>50113001</v>
      </c>
      <c r="F376" s="750" t="s">
        <v>654</v>
      </c>
      <c r="G376" s="749" t="s">
        <v>655</v>
      </c>
      <c r="H376" s="749">
        <v>102587</v>
      </c>
      <c r="I376" s="749">
        <v>2587</v>
      </c>
      <c r="J376" s="749" t="s">
        <v>1234</v>
      </c>
      <c r="K376" s="749" t="s">
        <v>1235</v>
      </c>
      <c r="L376" s="752">
        <v>151.02000000000001</v>
      </c>
      <c r="M376" s="752">
        <v>1</v>
      </c>
      <c r="N376" s="753">
        <v>151.02000000000001</v>
      </c>
    </row>
    <row r="377" spans="1:14" ht="14.4" customHeight="1" x14ac:dyDescent="0.3">
      <c r="A377" s="747" t="s">
        <v>568</v>
      </c>
      <c r="B377" s="748" t="s">
        <v>569</v>
      </c>
      <c r="C377" s="749" t="s">
        <v>612</v>
      </c>
      <c r="D377" s="750" t="s">
        <v>613</v>
      </c>
      <c r="E377" s="751">
        <v>50113001</v>
      </c>
      <c r="F377" s="750" t="s">
        <v>654</v>
      </c>
      <c r="G377" s="749" t="s">
        <v>655</v>
      </c>
      <c r="H377" s="749">
        <v>47249</v>
      </c>
      <c r="I377" s="749">
        <v>47249</v>
      </c>
      <c r="J377" s="749" t="s">
        <v>1236</v>
      </c>
      <c r="K377" s="749" t="s">
        <v>1237</v>
      </c>
      <c r="L377" s="752">
        <v>126.5</v>
      </c>
      <c r="M377" s="752">
        <v>1</v>
      </c>
      <c r="N377" s="753">
        <v>126.5</v>
      </c>
    </row>
    <row r="378" spans="1:14" ht="14.4" customHeight="1" x14ac:dyDescent="0.3">
      <c r="A378" s="747" t="s">
        <v>568</v>
      </c>
      <c r="B378" s="748" t="s">
        <v>569</v>
      </c>
      <c r="C378" s="749" t="s">
        <v>612</v>
      </c>
      <c r="D378" s="750" t="s">
        <v>613</v>
      </c>
      <c r="E378" s="751">
        <v>50113001</v>
      </c>
      <c r="F378" s="750" t="s">
        <v>654</v>
      </c>
      <c r="G378" s="749" t="s">
        <v>655</v>
      </c>
      <c r="H378" s="749">
        <v>47256</v>
      </c>
      <c r="I378" s="749">
        <v>47256</v>
      </c>
      <c r="J378" s="749" t="s">
        <v>1236</v>
      </c>
      <c r="K378" s="749" t="s">
        <v>1238</v>
      </c>
      <c r="L378" s="752">
        <v>222.19999999999996</v>
      </c>
      <c r="M378" s="752">
        <v>5</v>
      </c>
      <c r="N378" s="753">
        <v>1110.9999999999998</v>
      </c>
    </row>
    <row r="379" spans="1:14" ht="14.4" customHeight="1" x14ac:dyDescent="0.3">
      <c r="A379" s="747" t="s">
        <v>568</v>
      </c>
      <c r="B379" s="748" t="s">
        <v>569</v>
      </c>
      <c r="C379" s="749" t="s">
        <v>612</v>
      </c>
      <c r="D379" s="750" t="s">
        <v>613</v>
      </c>
      <c r="E379" s="751">
        <v>50113001</v>
      </c>
      <c r="F379" s="750" t="s">
        <v>654</v>
      </c>
      <c r="G379" s="749" t="s">
        <v>655</v>
      </c>
      <c r="H379" s="749">
        <v>98901</v>
      </c>
      <c r="I379" s="749">
        <v>98901</v>
      </c>
      <c r="J379" s="749" t="s">
        <v>839</v>
      </c>
      <c r="K379" s="749" t="s">
        <v>832</v>
      </c>
      <c r="L379" s="752">
        <v>320.22057650260302</v>
      </c>
      <c r="M379" s="752">
        <v>3</v>
      </c>
      <c r="N379" s="753">
        <v>960.66172950780901</v>
      </c>
    </row>
    <row r="380" spans="1:14" ht="14.4" customHeight="1" x14ac:dyDescent="0.3">
      <c r="A380" s="747" t="s">
        <v>568</v>
      </c>
      <c r="B380" s="748" t="s">
        <v>569</v>
      </c>
      <c r="C380" s="749" t="s">
        <v>612</v>
      </c>
      <c r="D380" s="750" t="s">
        <v>613</v>
      </c>
      <c r="E380" s="751">
        <v>50113001</v>
      </c>
      <c r="F380" s="750" t="s">
        <v>654</v>
      </c>
      <c r="G380" s="749" t="s">
        <v>655</v>
      </c>
      <c r="H380" s="749">
        <v>106092</v>
      </c>
      <c r="I380" s="749">
        <v>6092</v>
      </c>
      <c r="J380" s="749" t="s">
        <v>1239</v>
      </c>
      <c r="K380" s="749" t="s">
        <v>1240</v>
      </c>
      <c r="L380" s="752">
        <v>279.11500000000007</v>
      </c>
      <c r="M380" s="752">
        <v>2</v>
      </c>
      <c r="N380" s="753">
        <v>558.23000000000013</v>
      </c>
    </row>
    <row r="381" spans="1:14" ht="14.4" customHeight="1" x14ac:dyDescent="0.3">
      <c r="A381" s="747" t="s">
        <v>568</v>
      </c>
      <c r="B381" s="748" t="s">
        <v>569</v>
      </c>
      <c r="C381" s="749" t="s">
        <v>612</v>
      </c>
      <c r="D381" s="750" t="s">
        <v>613</v>
      </c>
      <c r="E381" s="751">
        <v>50113001</v>
      </c>
      <c r="F381" s="750" t="s">
        <v>654</v>
      </c>
      <c r="G381" s="749" t="s">
        <v>655</v>
      </c>
      <c r="H381" s="749">
        <v>102537</v>
      </c>
      <c r="I381" s="749">
        <v>2537</v>
      </c>
      <c r="J381" s="749" t="s">
        <v>1241</v>
      </c>
      <c r="K381" s="749" t="s">
        <v>1242</v>
      </c>
      <c r="L381" s="752">
        <v>38.35</v>
      </c>
      <c r="M381" s="752">
        <v>2</v>
      </c>
      <c r="N381" s="753">
        <v>76.7</v>
      </c>
    </row>
    <row r="382" spans="1:14" ht="14.4" customHeight="1" x14ac:dyDescent="0.3">
      <c r="A382" s="747" t="s">
        <v>568</v>
      </c>
      <c r="B382" s="748" t="s">
        <v>569</v>
      </c>
      <c r="C382" s="749" t="s">
        <v>612</v>
      </c>
      <c r="D382" s="750" t="s">
        <v>613</v>
      </c>
      <c r="E382" s="751">
        <v>50113001</v>
      </c>
      <c r="F382" s="750" t="s">
        <v>654</v>
      </c>
      <c r="G382" s="749" t="s">
        <v>655</v>
      </c>
      <c r="H382" s="749">
        <v>102538</v>
      </c>
      <c r="I382" s="749">
        <v>2538</v>
      </c>
      <c r="J382" s="749" t="s">
        <v>1241</v>
      </c>
      <c r="K382" s="749" t="s">
        <v>1243</v>
      </c>
      <c r="L382" s="752">
        <v>55.5</v>
      </c>
      <c r="M382" s="752">
        <v>3</v>
      </c>
      <c r="N382" s="753">
        <v>166.5</v>
      </c>
    </row>
    <row r="383" spans="1:14" ht="14.4" customHeight="1" x14ac:dyDescent="0.3">
      <c r="A383" s="747" t="s">
        <v>568</v>
      </c>
      <c r="B383" s="748" t="s">
        <v>569</v>
      </c>
      <c r="C383" s="749" t="s">
        <v>612</v>
      </c>
      <c r="D383" s="750" t="s">
        <v>613</v>
      </c>
      <c r="E383" s="751">
        <v>50113001</v>
      </c>
      <c r="F383" s="750" t="s">
        <v>654</v>
      </c>
      <c r="G383" s="749" t="s">
        <v>655</v>
      </c>
      <c r="H383" s="749">
        <v>102539</v>
      </c>
      <c r="I383" s="749">
        <v>2539</v>
      </c>
      <c r="J383" s="749" t="s">
        <v>1241</v>
      </c>
      <c r="K383" s="749" t="s">
        <v>1244</v>
      </c>
      <c r="L383" s="752">
        <v>52.609999999999992</v>
      </c>
      <c r="M383" s="752">
        <v>3</v>
      </c>
      <c r="N383" s="753">
        <v>157.82999999999998</v>
      </c>
    </row>
    <row r="384" spans="1:14" ht="14.4" customHeight="1" x14ac:dyDescent="0.3">
      <c r="A384" s="747" t="s">
        <v>568</v>
      </c>
      <c r="B384" s="748" t="s">
        <v>569</v>
      </c>
      <c r="C384" s="749" t="s">
        <v>612</v>
      </c>
      <c r="D384" s="750" t="s">
        <v>613</v>
      </c>
      <c r="E384" s="751">
        <v>50113001</v>
      </c>
      <c r="F384" s="750" t="s">
        <v>654</v>
      </c>
      <c r="G384" s="749" t="s">
        <v>655</v>
      </c>
      <c r="H384" s="749">
        <v>215605</v>
      </c>
      <c r="I384" s="749">
        <v>215605</v>
      </c>
      <c r="J384" s="749" t="s">
        <v>840</v>
      </c>
      <c r="K384" s="749" t="s">
        <v>1245</v>
      </c>
      <c r="L384" s="752">
        <v>28.260000000000009</v>
      </c>
      <c r="M384" s="752">
        <v>5</v>
      </c>
      <c r="N384" s="753">
        <v>141.30000000000004</v>
      </c>
    </row>
    <row r="385" spans="1:14" ht="14.4" customHeight="1" x14ac:dyDescent="0.3">
      <c r="A385" s="747" t="s">
        <v>568</v>
      </c>
      <c r="B385" s="748" t="s">
        <v>569</v>
      </c>
      <c r="C385" s="749" t="s">
        <v>612</v>
      </c>
      <c r="D385" s="750" t="s">
        <v>613</v>
      </c>
      <c r="E385" s="751">
        <v>50113001</v>
      </c>
      <c r="F385" s="750" t="s">
        <v>654</v>
      </c>
      <c r="G385" s="749" t="s">
        <v>655</v>
      </c>
      <c r="H385" s="749">
        <v>193746</v>
      </c>
      <c r="I385" s="749">
        <v>93746</v>
      </c>
      <c r="J385" s="749" t="s">
        <v>842</v>
      </c>
      <c r="K385" s="749" t="s">
        <v>843</v>
      </c>
      <c r="L385" s="752">
        <v>366.22</v>
      </c>
      <c r="M385" s="752">
        <v>1</v>
      </c>
      <c r="N385" s="753">
        <v>366.22</v>
      </c>
    </row>
    <row r="386" spans="1:14" ht="14.4" customHeight="1" x14ac:dyDescent="0.3">
      <c r="A386" s="747" t="s">
        <v>568</v>
      </c>
      <c r="B386" s="748" t="s">
        <v>569</v>
      </c>
      <c r="C386" s="749" t="s">
        <v>612</v>
      </c>
      <c r="D386" s="750" t="s">
        <v>613</v>
      </c>
      <c r="E386" s="751">
        <v>50113001</v>
      </c>
      <c r="F386" s="750" t="s">
        <v>654</v>
      </c>
      <c r="G386" s="749" t="s">
        <v>660</v>
      </c>
      <c r="H386" s="749">
        <v>846694</v>
      </c>
      <c r="I386" s="749">
        <v>100311</v>
      </c>
      <c r="J386" s="749" t="s">
        <v>844</v>
      </c>
      <c r="K386" s="749" t="s">
        <v>845</v>
      </c>
      <c r="L386" s="752">
        <v>59.769999999999996</v>
      </c>
      <c r="M386" s="752">
        <v>1</v>
      </c>
      <c r="N386" s="753">
        <v>59.769999999999996</v>
      </c>
    </row>
    <row r="387" spans="1:14" ht="14.4" customHeight="1" x14ac:dyDescent="0.3">
      <c r="A387" s="747" t="s">
        <v>568</v>
      </c>
      <c r="B387" s="748" t="s">
        <v>569</v>
      </c>
      <c r="C387" s="749" t="s">
        <v>612</v>
      </c>
      <c r="D387" s="750" t="s">
        <v>613</v>
      </c>
      <c r="E387" s="751">
        <v>50113001</v>
      </c>
      <c r="F387" s="750" t="s">
        <v>654</v>
      </c>
      <c r="G387" s="749" t="s">
        <v>655</v>
      </c>
      <c r="H387" s="749">
        <v>214355</v>
      </c>
      <c r="I387" s="749">
        <v>214355</v>
      </c>
      <c r="J387" s="749" t="s">
        <v>1246</v>
      </c>
      <c r="K387" s="749" t="s">
        <v>1247</v>
      </c>
      <c r="L387" s="752">
        <v>215.18</v>
      </c>
      <c r="M387" s="752">
        <v>1</v>
      </c>
      <c r="N387" s="753">
        <v>215.18</v>
      </c>
    </row>
    <row r="388" spans="1:14" ht="14.4" customHeight="1" x14ac:dyDescent="0.3">
      <c r="A388" s="747" t="s">
        <v>568</v>
      </c>
      <c r="B388" s="748" t="s">
        <v>569</v>
      </c>
      <c r="C388" s="749" t="s">
        <v>612</v>
      </c>
      <c r="D388" s="750" t="s">
        <v>613</v>
      </c>
      <c r="E388" s="751">
        <v>50113001</v>
      </c>
      <c r="F388" s="750" t="s">
        <v>654</v>
      </c>
      <c r="G388" s="749" t="s">
        <v>660</v>
      </c>
      <c r="H388" s="749">
        <v>216670</v>
      </c>
      <c r="I388" s="749">
        <v>216670</v>
      </c>
      <c r="J388" s="749" t="s">
        <v>847</v>
      </c>
      <c r="K388" s="749" t="s">
        <v>848</v>
      </c>
      <c r="L388" s="752">
        <v>314.27</v>
      </c>
      <c r="M388" s="752">
        <v>3</v>
      </c>
      <c r="N388" s="753">
        <v>942.81</v>
      </c>
    </row>
    <row r="389" spans="1:14" ht="14.4" customHeight="1" x14ac:dyDescent="0.3">
      <c r="A389" s="747" t="s">
        <v>568</v>
      </c>
      <c r="B389" s="748" t="s">
        <v>569</v>
      </c>
      <c r="C389" s="749" t="s">
        <v>612</v>
      </c>
      <c r="D389" s="750" t="s">
        <v>613</v>
      </c>
      <c r="E389" s="751">
        <v>50113001</v>
      </c>
      <c r="F389" s="750" t="s">
        <v>654</v>
      </c>
      <c r="G389" s="749" t="s">
        <v>655</v>
      </c>
      <c r="H389" s="749">
        <v>100168</v>
      </c>
      <c r="I389" s="749">
        <v>168</v>
      </c>
      <c r="J389" s="749" t="s">
        <v>1248</v>
      </c>
      <c r="K389" s="749" t="s">
        <v>998</v>
      </c>
      <c r="L389" s="752">
        <v>43.14</v>
      </c>
      <c r="M389" s="752">
        <v>2</v>
      </c>
      <c r="N389" s="753">
        <v>86.28</v>
      </c>
    </row>
    <row r="390" spans="1:14" ht="14.4" customHeight="1" x14ac:dyDescent="0.3">
      <c r="A390" s="747" t="s">
        <v>568</v>
      </c>
      <c r="B390" s="748" t="s">
        <v>569</v>
      </c>
      <c r="C390" s="749" t="s">
        <v>612</v>
      </c>
      <c r="D390" s="750" t="s">
        <v>613</v>
      </c>
      <c r="E390" s="751">
        <v>50113001</v>
      </c>
      <c r="F390" s="750" t="s">
        <v>654</v>
      </c>
      <c r="G390" s="749" t="s">
        <v>655</v>
      </c>
      <c r="H390" s="749">
        <v>223200</v>
      </c>
      <c r="I390" s="749">
        <v>223200</v>
      </c>
      <c r="J390" s="749" t="s">
        <v>851</v>
      </c>
      <c r="K390" s="749" t="s">
        <v>852</v>
      </c>
      <c r="L390" s="752">
        <v>143.32</v>
      </c>
      <c r="M390" s="752">
        <v>5</v>
      </c>
      <c r="N390" s="753">
        <v>716.59999999999991</v>
      </c>
    </row>
    <row r="391" spans="1:14" ht="14.4" customHeight="1" x14ac:dyDescent="0.3">
      <c r="A391" s="747" t="s">
        <v>568</v>
      </c>
      <c r="B391" s="748" t="s">
        <v>569</v>
      </c>
      <c r="C391" s="749" t="s">
        <v>612</v>
      </c>
      <c r="D391" s="750" t="s">
        <v>613</v>
      </c>
      <c r="E391" s="751">
        <v>50113001</v>
      </c>
      <c r="F391" s="750" t="s">
        <v>654</v>
      </c>
      <c r="G391" s="749" t="s">
        <v>655</v>
      </c>
      <c r="H391" s="749">
        <v>842703</v>
      </c>
      <c r="I391" s="749">
        <v>0</v>
      </c>
      <c r="J391" s="749" t="s">
        <v>1249</v>
      </c>
      <c r="K391" s="749" t="s">
        <v>570</v>
      </c>
      <c r="L391" s="752">
        <v>49.930000000000014</v>
      </c>
      <c r="M391" s="752">
        <v>2</v>
      </c>
      <c r="N391" s="753">
        <v>99.860000000000028</v>
      </c>
    </row>
    <row r="392" spans="1:14" ht="14.4" customHeight="1" x14ac:dyDescent="0.3">
      <c r="A392" s="747" t="s">
        <v>568</v>
      </c>
      <c r="B392" s="748" t="s">
        <v>569</v>
      </c>
      <c r="C392" s="749" t="s">
        <v>612</v>
      </c>
      <c r="D392" s="750" t="s">
        <v>613</v>
      </c>
      <c r="E392" s="751">
        <v>50113001</v>
      </c>
      <c r="F392" s="750" t="s">
        <v>654</v>
      </c>
      <c r="G392" s="749" t="s">
        <v>655</v>
      </c>
      <c r="H392" s="749">
        <v>55919</v>
      </c>
      <c r="I392" s="749">
        <v>55919</v>
      </c>
      <c r="J392" s="749" t="s">
        <v>1250</v>
      </c>
      <c r="K392" s="749" t="s">
        <v>1251</v>
      </c>
      <c r="L392" s="752">
        <v>143</v>
      </c>
      <c r="M392" s="752">
        <v>1</v>
      </c>
      <c r="N392" s="753">
        <v>143</v>
      </c>
    </row>
    <row r="393" spans="1:14" ht="14.4" customHeight="1" x14ac:dyDescent="0.3">
      <c r="A393" s="747" t="s">
        <v>568</v>
      </c>
      <c r="B393" s="748" t="s">
        <v>569</v>
      </c>
      <c r="C393" s="749" t="s">
        <v>612</v>
      </c>
      <c r="D393" s="750" t="s">
        <v>613</v>
      </c>
      <c r="E393" s="751">
        <v>50113001</v>
      </c>
      <c r="F393" s="750" t="s">
        <v>654</v>
      </c>
      <c r="G393" s="749" t="s">
        <v>655</v>
      </c>
      <c r="H393" s="749">
        <v>175433</v>
      </c>
      <c r="I393" s="749">
        <v>75433</v>
      </c>
      <c r="J393" s="749" t="s">
        <v>1252</v>
      </c>
      <c r="K393" s="749" t="s">
        <v>1253</v>
      </c>
      <c r="L393" s="752">
        <v>33.180000000000007</v>
      </c>
      <c r="M393" s="752">
        <v>1</v>
      </c>
      <c r="N393" s="753">
        <v>33.180000000000007</v>
      </c>
    </row>
    <row r="394" spans="1:14" ht="14.4" customHeight="1" x14ac:dyDescent="0.3">
      <c r="A394" s="747" t="s">
        <v>568</v>
      </c>
      <c r="B394" s="748" t="s">
        <v>569</v>
      </c>
      <c r="C394" s="749" t="s">
        <v>612</v>
      </c>
      <c r="D394" s="750" t="s">
        <v>613</v>
      </c>
      <c r="E394" s="751">
        <v>50113001</v>
      </c>
      <c r="F394" s="750" t="s">
        <v>654</v>
      </c>
      <c r="G394" s="749" t="s">
        <v>655</v>
      </c>
      <c r="H394" s="749">
        <v>208988</v>
      </c>
      <c r="I394" s="749">
        <v>208988</v>
      </c>
      <c r="J394" s="749" t="s">
        <v>1254</v>
      </c>
      <c r="K394" s="749" t="s">
        <v>1255</v>
      </c>
      <c r="L394" s="752">
        <v>539</v>
      </c>
      <c r="M394" s="752">
        <v>1</v>
      </c>
      <c r="N394" s="753">
        <v>539</v>
      </c>
    </row>
    <row r="395" spans="1:14" ht="14.4" customHeight="1" x14ac:dyDescent="0.3">
      <c r="A395" s="747" t="s">
        <v>568</v>
      </c>
      <c r="B395" s="748" t="s">
        <v>569</v>
      </c>
      <c r="C395" s="749" t="s">
        <v>612</v>
      </c>
      <c r="D395" s="750" t="s">
        <v>613</v>
      </c>
      <c r="E395" s="751">
        <v>50113001</v>
      </c>
      <c r="F395" s="750" t="s">
        <v>654</v>
      </c>
      <c r="G395" s="749" t="s">
        <v>655</v>
      </c>
      <c r="H395" s="749">
        <v>208990</v>
      </c>
      <c r="I395" s="749">
        <v>208990</v>
      </c>
      <c r="J395" s="749" t="s">
        <v>1256</v>
      </c>
      <c r="K395" s="749" t="s">
        <v>1255</v>
      </c>
      <c r="L395" s="752">
        <v>649</v>
      </c>
      <c r="M395" s="752">
        <v>1</v>
      </c>
      <c r="N395" s="753">
        <v>649</v>
      </c>
    </row>
    <row r="396" spans="1:14" ht="14.4" customHeight="1" x14ac:dyDescent="0.3">
      <c r="A396" s="747" t="s">
        <v>568</v>
      </c>
      <c r="B396" s="748" t="s">
        <v>569</v>
      </c>
      <c r="C396" s="749" t="s">
        <v>612</v>
      </c>
      <c r="D396" s="750" t="s">
        <v>613</v>
      </c>
      <c r="E396" s="751">
        <v>50113001</v>
      </c>
      <c r="F396" s="750" t="s">
        <v>654</v>
      </c>
      <c r="G396" s="749" t="s">
        <v>655</v>
      </c>
      <c r="H396" s="749">
        <v>224964</v>
      </c>
      <c r="I396" s="749">
        <v>224964</v>
      </c>
      <c r="J396" s="749" t="s">
        <v>857</v>
      </c>
      <c r="K396" s="749" t="s">
        <v>858</v>
      </c>
      <c r="L396" s="752">
        <v>107.87000000000003</v>
      </c>
      <c r="M396" s="752">
        <v>7</v>
      </c>
      <c r="N396" s="753">
        <v>755.09000000000026</v>
      </c>
    </row>
    <row r="397" spans="1:14" ht="14.4" customHeight="1" x14ac:dyDescent="0.3">
      <c r="A397" s="747" t="s">
        <v>568</v>
      </c>
      <c r="B397" s="748" t="s">
        <v>569</v>
      </c>
      <c r="C397" s="749" t="s">
        <v>612</v>
      </c>
      <c r="D397" s="750" t="s">
        <v>613</v>
      </c>
      <c r="E397" s="751">
        <v>50113001</v>
      </c>
      <c r="F397" s="750" t="s">
        <v>654</v>
      </c>
      <c r="G397" s="749" t="s">
        <v>655</v>
      </c>
      <c r="H397" s="749">
        <v>132272</v>
      </c>
      <c r="I397" s="749">
        <v>146257</v>
      </c>
      <c r="J397" s="749" t="s">
        <v>1257</v>
      </c>
      <c r="K397" s="749" t="s">
        <v>1258</v>
      </c>
      <c r="L397" s="752">
        <v>79.669999999999987</v>
      </c>
      <c r="M397" s="752">
        <v>1</v>
      </c>
      <c r="N397" s="753">
        <v>79.669999999999987</v>
      </c>
    </row>
    <row r="398" spans="1:14" ht="14.4" customHeight="1" x14ac:dyDescent="0.3">
      <c r="A398" s="747" t="s">
        <v>568</v>
      </c>
      <c r="B398" s="748" t="s">
        <v>569</v>
      </c>
      <c r="C398" s="749" t="s">
        <v>612</v>
      </c>
      <c r="D398" s="750" t="s">
        <v>613</v>
      </c>
      <c r="E398" s="751">
        <v>50113001</v>
      </c>
      <c r="F398" s="750" t="s">
        <v>654</v>
      </c>
      <c r="G398" s="749" t="s">
        <v>655</v>
      </c>
      <c r="H398" s="749">
        <v>193724</v>
      </c>
      <c r="I398" s="749">
        <v>93724</v>
      </c>
      <c r="J398" s="749" t="s">
        <v>1259</v>
      </c>
      <c r="K398" s="749" t="s">
        <v>1260</v>
      </c>
      <c r="L398" s="752">
        <v>68.33</v>
      </c>
      <c r="M398" s="752">
        <v>1</v>
      </c>
      <c r="N398" s="753">
        <v>68.33</v>
      </c>
    </row>
    <row r="399" spans="1:14" ht="14.4" customHeight="1" x14ac:dyDescent="0.3">
      <c r="A399" s="747" t="s">
        <v>568</v>
      </c>
      <c r="B399" s="748" t="s">
        <v>569</v>
      </c>
      <c r="C399" s="749" t="s">
        <v>612</v>
      </c>
      <c r="D399" s="750" t="s">
        <v>613</v>
      </c>
      <c r="E399" s="751">
        <v>50113001</v>
      </c>
      <c r="F399" s="750" t="s">
        <v>654</v>
      </c>
      <c r="G399" s="749" t="s">
        <v>655</v>
      </c>
      <c r="H399" s="749">
        <v>394712</v>
      </c>
      <c r="I399" s="749">
        <v>0</v>
      </c>
      <c r="J399" s="749" t="s">
        <v>861</v>
      </c>
      <c r="K399" s="749" t="s">
        <v>862</v>
      </c>
      <c r="L399" s="752">
        <v>28.75</v>
      </c>
      <c r="M399" s="752">
        <v>48</v>
      </c>
      <c r="N399" s="753">
        <v>1380</v>
      </c>
    </row>
    <row r="400" spans="1:14" ht="14.4" customHeight="1" x14ac:dyDescent="0.3">
      <c r="A400" s="747" t="s">
        <v>568</v>
      </c>
      <c r="B400" s="748" t="s">
        <v>569</v>
      </c>
      <c r="C400" s="749" t="s">
        <v>612</v>
      </c>
      <c r="D400" s="750" t="s">
        <v>613</v>
      </c>
      <c r="E400" s="751">
        <v>50113001</v>
      </c>
      <c r="F400" s="750" t="s">
        <v>654</v>
      </c>
      <c r="G400" s="749" t="s">
        <v>655</v>
      </c>
      <c r="H400" s="749">
        <v>218183</v>
      </c>
      <c r="I400" s="749">
        <v>218183</v>
      </c>
      <c r="J400" s="749" t="s">
        <v>1261</v>
      </c>
      <c r="K400" s="749" t="s">
        <v>1262</v>
      </c>
      <c r="L400" s="752">
        <v>566.56000000000006</v>
      </c>
      <c r="M400" s="752">
        <v>1</v>
      </c>
      <c r="N400" s="753">
        <v>566.56000000000006</v>
      </c>
    </row>
    <row r="401" spans="1:14" ht="14.4" customHeight="1" x14ac:dyDescent="0.3">
      <c r="A401" s="747" t="s">
        <v>568</v>
      </c>
      <c r="B401" s="748" t="s">
        <v>569</v>
      </c>
      <c r="C401" s="749" t="s">
        <v>612</v>
      </c>
      <c r="D401" s="750" t="s">
        <v>613</v>
      </c>
      <c r="E401" s="751">
        <v>50113001</v>
      </c>
      <c r="F401" s="750" t="s">
        <v>654</v>
      </c>
      <c r="G401" s="749" t="s">
        <v>655</v>
      </c>
      <c r="H401" s="749">
        <v>501705</v>
      </c>
      <c r="I401" s="749">
        <v>0</v>
      </c>
      <c r="J401" s="749" t="s">
        <v>1263</v>
      </c>
      <c r="K401" s="749" t="s">
        <v>1264</v>
      </c>
      <c r="L401" s="752">
        <v>292.42</v>
      </c>
      <c r="M401" s="752">
        <v>1</v>
      </c>
      <c r="N401" s="753">
        <v>292.42</v>
      </c>
    </row>
    <row r="402" spans="1:14" ht="14.4" customHeight="1" x14ac:dyDescent="0.3">
      <c r="A402" s="747" t="s">
        <v>568</v>
      </c>
      <c r="B402" s="748" t="s">
        <v>569</v>
      </c>
      <c r="C402" s="749" t="s">
        <v>612</v>
      </c>
      <c r="D402" s="750" t="s">
        <v>613</v>
      </c>
      <c r="E402" s="751">
        <v>50113001</v>
      </c>
      <c r="F402" s="750" t="s">
        <v>654</v>
      </c>
      <c r="G402" s="749" t="s">
        <v>655</v>
      </c>
      <c r="H402" s="749">
        <v>117189</v>
      </c>
      <c r="I402" s="749">
        <v>17189</v>
      </c>
      <c r="J402" s="749" t="s">
        <v>1265</v>
      </c>
      <c r="K402" s="749" t="s">
        <v>1266</v>
      </c>
      <c r="L402" s="752">
        <v>55.870000000000005</v>
      </c>
      <c r="M402" s="752">
        <v>3</v>
      </c>
      <c r="N402" s="753">
        <v>167.61</v>
      </c>
    </row>
    <row r="403" spans="1:14" ht="14.4" customHeight="1" x14ac:dyDescent="0.3">
      <c r="A403" s="747" t="s">
        <v>568</v>
      </c>
      <c r="B403" s="748" t="s">
        <v>569</v>
      </c>
      <c r="C403" s="749" t="s">
        <v>612</v>
      </c>
      <c r="D403" s="750" t="s">
        <v>613</v>
      </c>
      <c r="E403" s="751">
        <v>50113001</v>
      </c>
      <c r="F403" s="750" t="s">
        <v>654</v>
      </c>
      <c r="G403" s="749" t="s">
        <v>655</v>
      </c>
      <c r="H403" s="749">
        <v>848725</v>
      </c>
      <c r="I403" s="749">
        <v>107677</v>
      </c>
      <c r="J403" s="749" t="s">
        <v>876</v>
      </c>
      <c r="K403" s="749" t="s">
        <v>878</v>
      </c>
      <c r="L403" s="752">
        <v>382.10999999999996</v>
      </c>
      <c r="M403" s="752">
        <v>3</v>
      </c>
      <c r="N403" s="753">
        <v>1146.33</v>
      </c>
    </row>
    <row r="404" spans="1:14" ht="14.4" customHeight="1" x14ac:dyDescent="0.3">
      <c r="A404" s="747" t="s">
        <v>568</v>
      </c>
      <c r="B404" s="748" t="s">
        <v>569</v>
      </c>
      <c r="C404" s="749" t="s">
        <v>612</v>
      </c>
      <c r="D404" s="750" t="s">
        <v>613</v>
      </c>
      <c r="E404" s="751">
        <v>50113001</v>
      </c>
      <c r="F404" s="750" t="s">
        <v>654</v>
      </c>
      <c r="G404" s="749" t="s">
        <v>655</v>
      </c>
      <c r="H404" s="749">
        <v>100489</v>
      </c>
      <c r="I404" s="749">
        <v>489</v>
      </c>
      <c r="J404" s="749" t="s">
        <v>879</v>
      </c>
      <c r="K404" s="749" t="s">
        <v>880</v>
      </c>
      <c r="L404" s="752">
        <v>47.340000000000011</v>
      </c>
      <c r="M404" s="752">
        <v>5</v>
      </c>
      <c r="N404" s="753">
        <v>236.70000000000005</v>
      </c>
    </row>
    <row r="405" spans="1:14" ht="14.4" customHeight="1" x14ac:dyDescent="0.3">
      <c r="A405" s="747" t="s">
        <v>568</v>
      </c>
      <c r="B405" s="748" t="s">
        <v>569</v>
      </c>
      <c r="C405" s="749" t="s">
        <v>612</v>
      </c>
      <c r="D405" s="750" t="s">
        <v>613</v>
      </c>
      <c r="E405" s="751">
        <v>50113001</v>
      </c>
      <c r="F405" s="750" t="s">
        <v>654</v>
      </c>
      <c r="G405" s="749" t="s">
        <v>655</v>
      </c>
      <c r="H405" s="749">
        <v>230426</v>
      </c>
      <c r="I405" s="749">
        <v>230426</v>
      </c>
      <c r="J405" s="749" t="s">
        <v>879</v>
      </c>
      <c r="K405" s="749" t="s">
        <v>1267</v>
      </c>
      <c r="L405" s="752">
        <v>78.64</v>
      </c>
      <c r="M405" s="752">
        <v>3</v>
      </c>
      <c r="N405" s="753">
        <v>235.92000000000002</v>
      </c>
    </row>
    <row r="406" spans="1:14" ht="14.4" customHeight="1" x14ac:dyDescent="0.3">
      <c r="A406" s="747" t="s">
        <v>568</v>
      </c>
      <c r="B406" s="748" t="s">
        <v>569</v>
      </c>
      <c r="C406" s="749" t="s">
        <v>612</v>
      </c>
      <c r="D406" s="750" t="s">
        <v>613</v>
      </c>
      <c r="E406" s="751">
        <v>50113001</v>
      </c>
      <c r="F406" s="750" t="s">
        <v>654</v>
      </c>
      <c r="G406" s="749" t="s">
        <v>660</v>
      </c>
      <c r="H406" s="749">
        <v>166759</v>
      </c>
      <c r="I406" s="749">
        <v>166759</v>
      </c>
      <c r="J406" s="749" t="s">
        <v>1268</v>
      </c>
      <c r="K406" s="749" t="s">
        <v>1269</v>
      </c>
      <c r="L406" s="752">
        <v>123.31400000000004</v>
      </c>
      <c r="M406" s="752">
        <v>5</v>
      </c>
      <c r="N406" s="753">
        <v>616.57000000000016</v>
      </c>
    </row>
    <row r="407" spans="1:14" ht="14.4" customHeight="1" x14ac:dyDescent="0.3">
      <c r="A407" s="747" t="s">
        <v>568</v>
      </c>
      <c r="B407" s="748" t="s">
        <v>569</v>
      </c>
      <c r="C407" s="749" t="s">
        <v>612</v>
      </c>
      <c r="D407" s="750" t="s">
        <v>613</v>
      </c>
      <c r="E407" s="751">
        <v>50113001</v>
      </c>
      <c r="F407" s="750" t="s">
        <v>654</v>
      </c>
      <c r="G407" s="749" t="s">
        <v>655</v>
      </c>
      <c r="H407" s="749">
        <v>900441</v>
      </c>
      <c r="I407" s="749">
        <v>0</v>
      </c>
      <c r="J407" s="749" t="s">
        <v>883</v>
      </c>
      <c r="K407" s="749" t="s">
        <v>884</v>
      </c>
      <c r="L407" s="752">
        <v>192.72102845238334</v>
      </c>
      <c r="M407" s="752">
        <v>1</v>
      </c>
      <c r="N407" s="753">
        <v>192.72102845238334</v>
      </c>
    </row>
    <row r="408" spans="1:14" ht="14.4" customHeight="1" x14ac:dyDescent="0.3">
      <c r="A408" s="747" t="s">
        <v>568</v>
      </c>
      <c r="B408" s="748" t="s">
        <v>569</v>
      </c>
      <c r="C408" s="749" t="s">
        <v>612</v>
      </c>
      <c r="D408" s="750" t="s">
        <v>613</v>
      </c>
      <c r="E408" s="751">
        <v>50113001</v>
      </c>
      <c r="F408" s="750" t="s">
        <v>654</v>
      </c>
      <c r="G408" s="749" t="s">
        <v>655</v>
      </c>
      <c r="H408" s="749">
        <v>921117</v>
      </c>
      <c r="I408" s="749">
        <v>0</v>
      </c>
      <c r="J408" s="749" t="s">
        <v>1270</v>
      </c>
      <c r="K408" s="749" t="s">
        <v>570</v>
      </c>
      <c r="L408" s="752">
        <v>79.392504121209726</v>
      </c>
      <c r="M408" s="752">
        <v>2</v>
      </c>
      <c r="N408" s="753">
        <v>158.78500824241945</v>
      </c>
    </row>
    <row r="409" spans="1:14" ht="14.4" customHeight="1" x14ac:dyDescent="0.3">
      <c r="A409" s="747" t="s">
        <v>568</v>
      </c>
      <c r="B409" s="748" t="s">
        <v>569</v>
      </c>
      <c r="C409" s="749" t="s">
        <v>612</v>
      </c>
      <c r="D409" s="750" t="s">
        <v>613</v>
      </c>
      <c r="E409" s="751">
        <v>50113001</v>
      </c>
      <c r="F409" s="750" t="s">
        <v>654</v>
      </c>
      <c r="G409" s="749" t="s">
        <v>655</v>
      </c>
      <c r="H409" s="749">
        <v>396374</v>
      </c>
      <c r="I409" s="749">
        <v>0</v>
      </c>
      <c r="J409" s="749" t="s">
        <v>1271</v>
      </c>
      <c r="K409" s="749" t="s">
        <v>1272</v>
      </c>
      <c r="L409" s="752">
        <v>88.435801703402589</v>
      </c>
      <c r="M409" s="752">
        <v>1</v>
      </c>
      <c r="N409" s="753">
        <v>88.435801703402589</v>
      </c>
    </row>
    <row r="410" spans="1:14" ht="14.4" customHeight="1" x14ac:dyDescent="0.3">
      <c r="A410" s="747" t="s">
        <v>568</v>
      </c>
      <c r="B410" s="748" t="s">
        <v>569</v>
      </c>
      <c r="C410" s="749" t="s">
        <v>612</v>
      </c>
      <c r="D410" s="750" t="s">
        <v>613</v>
      </c>
      <c r="E410" s="751">
        <v>50113001</v>
      </c>
      <c r="F410" s="750" t="s">
        <v>654</v>
      </c>
      <c r="G410" s="749" t="s">
        <v>655</v>
      </c>
      <c r="H410" s="749">
        <v>900520</v>
      </c>
      <c r="I410" s="749">
        <v>0</v>
      </c>
      <c r="J410" s="749" t="s">
        <v>1273</v>
      </c>
      <c r="K410" s="749" t="s">
        <v>1272</v>
      </c>
      <c r="L410" s="752">
        <v>71.575801703402618</v>
      </c>
      <c r="M410" s="752">
        <v>3</v>
      </c>
      <c r="N410" s="753">
        <v>214.72740511020785</v>
      </c>
    </row>
    <row r="411" spans="1:14" ht="14.4" customHeight="1" x14ac:dyDescent="0.3">
      <c r="A411" s="747" t="s">
        <v>568</v>
      </c>
      <c r="B411" s="748" t="s">
        <v>569</v>
      </c>
      <c r="C411" s="749" t="s">
        <v>612</v>
      </c>
      <c r="D411" s="750" t="s">
        <v>613</v>
      </c>
      <c r="E411" s="751">
        <v>50113001</v>
      </c>
      <c r="F411" s="750" t="s">
        <v>654</v>
      </c>
      <c r="G411" s="749" t="s">
        <v>655</v>
      </c>
      <c r="H411" s="749">
        <v>498367</v>
      </c>
      <c r="I411" s="749">
        <v>0</v>
      </c>
      <c r="J411" s="749" t="s">
        <v>886</v>
      </c>
      <c r="K411" s="749" t="s">
        <v>570</v>
      </c>
      <c r="L411" s="752">
        <v>155.43178966730693</v>
      </c>
      <c r="M411" s="752">
        <v>1</v>
      </c>
      <c r="N411" s="753">
        <v>155.43178966730693</v>
      </c>
    </row>
    <row r="412" spans="1:14" ht="14.4" customHeight="1" x14ac:dyDescent="0.3">
      <c r="A412" s="747" t="s">
        <v>568</v>
      </c>
      <c r="B412" s="748" t="s">
        <v>569</v>
      </c>
      <c r="C412" s="749" t="s">
        <v>612</v>
      </c>
      <c r="D412" s="750" t="s">
        <v>613</v>
      </c>
      <c r="E412" s="751">
        <v>50113001</v>
      </c>
      <c r="F412" s="750" t="s">
        <v>654</v>
      </c>
      <c r="G412" s="749" t="s">
        <v>655</v>
      </c>
      <c r="H412" s="749">
        <v>930115</v>
      </c>
      <c r="I412" s="749">
        <v>0</v>
      </c>
      <c r="J412" s="749" t="s">
        <v>1274</v>
      </c>
      <c r="K412" s="749" t="s">
        <v>570</v>
      </c>
      <c r="L412" s="752">
        <v>222.17126748116033</v>
      </c>
      <c r="M412" s="752">
        <v>1</v>
      </c>
      <c r="N412" s="753">
        <v>222.17126748116033</v>
      </c>
    </row>
    <row r="413" spans="1:14" ht="14.4" customHeight="1" x14ac:dyDescent="0.3">
      <c r="A413" s="747" t="s">
        <v>568</v>
      </c>
      <c r="B413" s="748" t="s">
        <v>569</v>
      </c>
      <c r="C413" s="749" t="s">
        <v>612</v>
      </c>
      <c r="D413" s="750" t="s">
        <v>613</v>
      </c>
      <c r="E413" s="751">
        <v>50113001</v>
      </c>
      <c r="F413" s="750" t="s">
        <v>654</v>
      </c>
      <c r="G413" s="749" t="s">
        <v>655</v>
      </c>
      <c r="H413" s="749">
        <v>921230</v>
      </c>
      <c r="I413" s="749">
        <v>0</v>
      </c>
      <c r="J413" s="749" t="s">
        <v>1275</v>
      </c>
      <c r="K413" s="749" t="s">
        <v>570</v>
      </c>
      <c r="L413" s="752">
        <v>45.732600000000005</v>
      </c>
      <c r="M413" s="752">
        <v>5</v>
      </c>
      <c r="N413" s="753">
        <v>228.66300000000001</v>
      </c>
    </row>
    <row r="414" spans="1:14" ht="14.4" customHeight="1" x14ac:dyDescent="0.3">
      <c r="A414" s="747" t="s">
        <v>568</v>
      </c>
      <c r="B414" s="748" t="s">
        <v>569</v>
      </c>
      <c r="C414" s="749" t="s">
        <v>612</v>
      </c>
      <c r="D414" s="750" t="s">
        <v>613</v>
      </c>
      <c r="E414" s="751">
        <v>50113001</v>
      </c>
      <c r="F414" s="750" t="s">
        <v>654</v>
      </c>
      <c r="G414" s="749" t="s">
        <v>655</v>
      </c>
      <c r="H414" s="749">
        <v>127953</v>
      </c>
      <c r="I414" s="749">
        <v>27953</v>
      </c>
      <c r="J414" s="749" t="s">
        <v>1276</v>
      </c>
      <c r="K414" s="749" t="s">
        <v>1277</v>
      </c>
      <c r="L414" s="752">
        <v>1084.92</v>
      </c>
      <c r="M414" s="752">
        <v>1</v>
      </c>
      <c r="N414" s="753">
        <v>1084.92</v>
      </c>
    </row>
    <row r="415" spans="1:14" ht="14.4" customHeight="1" x14ac:dyDescent="0.3">
      <c r="A415" s="747" t="s">
        <v>568</v>
      </c>
      <c r="B415" s="748" t="s">
        <v>569</v>
      </c>
      <c r="C415" s="749" t="s">
        <v>612</v>
      </c>
      <c r="D415" s="750" t="s">
        <v>613</v>
      </c>
      <c r="E415" s="751">
        <v>50113001</v>
      </c>
      <c r="F415" s="750" t="s">
        <v>654</v>
      </c>
      <c r="G415" s="749" t="s">
        <v>660</v>
      </c>
      <c r="H415" s="749">
        <v>147133</v>
      </c>
      <c r="I415" s="749">
        <v>172044</v>
      </c>
      <c r="J415" s="749" t="s">
        <v>1278</v>
      </c>
      <c r="K415" s="749" t="s">
        <v>1279</v>
      </c>
      <c r="L415" s="752">
        <v>98.12</v>
      </c>
      <c r="M415" s="752">
        <v>1</v>
      </c>
      <c r="N415" s="753">
        <v>98.12</v>
      </c>
    </row>
    <row r="416" spans="1:14" ht="14.4" customHeight="1" x14ac:dyDescent="0.3">
      <c r="A416" s="747" t="s">
        <v>568</v>
      </c>
      <c r="B416" s="748" t="s">
        <v>569</v>
      </c>
      <c r="C416" s="749" t="s">
        <v>612</v>
      </c>
      <c r="D416" s="750" t="s">
        <v>613</v>
      </c>
      <c r="E416" s="751">
        <v>50113001</v>
      </c>
      <c r="F416" s="750" t="s">
        <v>654</v>
      </c>
      <c r="G416" s="749" t="s">
        <v>655</v>
      </c>
      <c r="H416" s="749">
        <v>188217</v>
      </c>
      <c r="I416" s="749">
        <v>88217</v>
      </c>
      <c r="J416" s="749" t="s">
        <v>1280</v>
      </c>
      <c r="K416" s="749" t="s">
        <v>1281</v>
      </c>
      <c r="L416" s="752">
        <v>128.39333333333335</v>
      </c>
      <c r="M416" s="752">
        <v>3</v>
      </c>
      <c r="N416" s="753">
        <v>385.18000000000006</v>
      </c>
    </row>
    <row r="417" spans="1:14" ht="14.4" customHeight="1" x14ac:dyDescent="0.3">
      <c r="A417" s="747" t="s">
        <v>568</v>
      </c>
      <c r="B417" s="748" t="s">
        <v>569</v>
      </c>
      <c r="C417" s="749" t="s">
        <v>612</v>
      </c>
      <c r="D417" s="750" t="s">
        <v>613</v>
      </c>
      <c r="E417" s="751">
        <v>50113001</v>
      </c>
      <c r="F417" s="750" t="s">
        <v>654</v>
      </c>
      <c r="G417" s="749" t="s">
        <v>655</v>
      </c>
      <c r="H417" s="749">
        <v>188219</v>
      </c>
      <c r="I417" s="749">
        <v>88219</v>
      </c>
      <c r="J417" s="749" t="s">
        <v>1282</v>
      </c>
      <c r="K417" s="749" t="s">
        <v>1283</v>
      </c>
      <c r="L417" s="752">
        <v>144.52000000000001</v>
      </c>
      <c r="M417" s="752">
        <v>2</v>
      </c>
      <c r="N417" s="753">
        <v>289.04000000000002</v>
      </c>
    </row>
    <row r="418" spans="1:14" ht="14.4" customHeight="1" x14ac:dyDescent="0.3">
      <c r="A418" s="747" t="s">
        <v>568</v>
      </c>
      <c r="B418" s="748" t="s">
        <v>569</v>
      </c>
      <c r="C418" s="749" t="s">
        <v>612</v>
      </c>
      <c r="D418" s="750" t="s">
        <v>613</v>
      </c>
      <c r="E418" s="751">
        <v>50113001</v>
      </c>
      <c r="F418" s="750" t="s">
        <v>654</v>
      </c>
      <c r="G418" s="749" t="s">
        <v>655</v>
      </c>
      <c r="H418" s="749">
        <v>186393</v>
      </c>
      <c r="I418" s="749">
        <v>86393</v>
      </c>
      <c r="J418" s="749" t="s">
        <v>897</v>
      </c>
      <c r="K418" s="749" t="s">
        <v>898</v>
      </c>
      <c r="L418" s="752">
        <v>51.609999999999985</v>
      </c>
      <c r="M418" s="752">
        <v>2</v>
      </c>
      <c r="N418" s="753">
        <v>103.21999999999997</v>
      </c>
    </row>
    <row r="419" spans="1:14" ht="14.4" customHeight="1" x14ac:dyDescent="0.3">
      <c r="A419" s="747" t="s">
        <v>568</v>
      </c>
      <c r="B419" s="748" t="s">
        <v>569</v>
      </c>
      <c r="C419" s="749" t="s">
        <v>612</v>
      </c>
      <c r="D419" s="750" t="s">
        <v>613</v>
      </c>
      <c r="E419" s="751">
        <v>50113001</v>
      </c>
      <c r="F419" s="750" t="s">
        <v>654</v>
      </c>
      <c r="G419" s="749" t="s">
        <v>655</v>
      </c>
      <c r="H419" s="749">
        <v>100498</v>
      </c>
      <c r="I419" s="749">
        <v>498</v>
      </c>
      <c r="J419" s="749" t="s">
        <v>671</v>
      </c>
      <c r="K419" s="749" t="s">
        <v>672</v>
      </c>
      <c r="L419" s="752">
        <v>108.75</v>
      </c>
      <c r="M419" s="752">
        <v>15</v>
      </c>
      <c r="N419" s="753">
        <v>1631.25</v>
      </c>
    </row>
    <row r="420" spans="1:14" ht="14.4" customHeight="1" x14ac:dyDescent="0.3">
      <c r="A420" s="747" t="s">
        <v>568</v>
      </c>
      <c r="B420" s="748" t="s">
        <v>569</v>
      </c>
      <c r="C420" s="749" t="s">
        <v>612</v>
      </c>
      <c r="D420" s="750" t="s">
        <v>613</v>
      </c>
      <c r="E420" s="751">
        <v>50113001</v>
      </c>
      <c r="F420" s="750" t="s">
        <v>654</v>
      </c>
      <c r="G420" s="749" t="s">
        <v>655</v>
      </c>
      <c r="H420" s="749">
        <v>100499</v>
      </c>
      <c r="I420" s="749">
        <v>499</v>
      </c>
      <c r="J420" s="749" t="s">
        <v>671</v>
      </c>
      <c r="K420" s="749" t="s">
        <v>901</v>
      </c>
      <c r="L420" s="752">
        <v>113.18000000000002</v>
      </c>
      <c r="M420" s="752">
        <v>3</v>
      </c>
      <c r="N420" s="753">
        <v>339.54000000000008</v>
      </c>
    </row>
    <row r="421" spans="1:14" ht="14.4" customHeight="1" x14ac:dyDescent="0.3">
      <c r="A421" s="747" t="s">
        <v>568</v>
      </c>
      <c r="B421" s="748" t="s">
        <v>569</v>
      </c>
      <c r="C421" s="749" t="s">
        <v>612</v>
      </c>
      <c r="D421" s="750" t="s">
        <v>613</v>
      </c>
      <c r="E421" s="751">
        <v>50113001</v>
      </c>
      <c r="F421" s="750" t="s">
        <v>654</v>
      </c>
      <c r="G421" s="749" t="s">
        <v>655</v>
      </c>
      <c r="H421" s="749">
        <v>215978</v>
      </c>
      <c r="I421" s="749">
        <v>215978</v>
      </c>
      <c r="J421" s="749" t="s">
        <v>902</v>
      </c>
      <c r="K421" s="749" t="s">
        <v>903</v>
      </c>
      <c r="L421" s="752">
        <v>120.68000000000005</v>
      </c>
      <c r="M421" s="752">
        <v>2</v>
      </c>
      <c r="N421" s="753">
        <v>241.3600000000001</v>
      </c>
    </row>
    <row r="422" spans="1:14" ht="14.4" customHeight="1" x14ac:dyDescent="0.3">
      <c r="A422" s="747" t="s">
        <v>568</v>
      </c>
      <c r="B422" s="748" t="s">
        <v>569</v>
      </c>
      <c r="C422" s="749" t="s">
        <v>612</v>
      </c>
      <c r="D422" s="750" t="s">
        <v>613</v>
      </c>
      <c r="E422" s="751">
        <v>50113001</v>
      </c>
      <c r="F422" s="750" t="s">
        <v>654</v>
      </c>
      <c r="G422" s="749" t="s">
        <v>655</v>
      </c>
      <c r="H422" s="749">
        <v>225168</v>
      </c>
      <c r="I422" s="749">
        <v>225168</v>
      </c>
      <c r="J422" s="749" t="s">
        <v>904</v>
      </c>
      <c r="K422" s="749" t="s">
        <v>905</v>
      </c>
      <c r="L422" s="752">
        <v>63.54</v>
      </c>
      <c r="M422" s="752">
        <v>5</v>
      </c>
      <c r="N422" s="753">
        <v>317.7</v>
      </c>
    </row>
    <row r="423" spans="1:14" ht="14.4" customHeight="1" x14ac:dyDescent="0.3">
      <c r="A423" s="747" t="s">
        <v>568</v>
      </c>
      <c r="B423" s="748" t="s">
        <v>569</v>
      </c>
      <c r="C423" s="749" t="s">
        <v>612</v>
      </c>
      <c r="D423" s="750" t="s">
        <v>613</v>
      </c>
      <c r="E423" s="751">
        <v>50113001</v>
      </c>
      <c r="F423" s="750" t="s">
        <v>654</v>
      </c>
      <c r="G423" s="749" t="s">
        <v>655</v>
      </c>
      <c r="H423" s="749">
        <v>225169</v>
      </c>
      <c r="I423" s="749">
        <v>225169</v>
      </c>
      <c r="J423" s="749" t="s">
        <v>904</v>
      </c>
      <c r="K423" s="749" t="s">
        <v>1284</v>
      </c>
      <c r="L423" s="752">
        <v>44.45</v>
      </c>
      <c r="M423" s="752">
        <v>2</v>
      </c>
      <c r="N423" s="753">
        <v>88.9</v>
      </c>
    </row>
    <row r="424" spans="1:14" ht="14.4" customHeight="1" x14ac:dyDescent="0.3">
      <c r="A424" s="747" t="s">
        <v>568</v>
      </c>
      <c r="B424" s="748" t="s">
        <v>569</v>
      </c>
      <c r="C424" s="749" t="s">
        <v>612</v>
      </c>
      <c r="D424" s="750" t="s">
        <v>613</v>
      </c>
      <c r="E424" s="751">
        <v>50113001</v>
      </c>
      <c r="F424" s="750" t="s">
        <v>654</v>
      </c>
      <c r="G424" s="749" t="s">
        <v>655</v>
      </c>
      <c r="H424" s="749">
        <v>100502</v>
      </c>
      <c r="I424" s="749">
        <v>502</v>
      </c>
      <c r="J424" s="749" t="s">
        <v>673</v>
      </c>
      <c r="K424" s="749" t="s">
        <v>674</v>
      </c>
      <c r="L424" s="752">
        <v>238.67666666666665</v>
      </c>
      <c r="M424" s="752">
        <v>6</v>
      </c>
      <c r="N424" s="753">
        <v>1432.06</v>
      </c>
    </row>
    <row r="425" spans="1:14" ht="14.4" customHeight="1" x14ac:dyDescent="0.3">
      <c r="A425" s="747" t="s">
        <v>568</v>
      </c>
      <c r="B425" s="748" t="s">
        <v>569</v>
      </c>
      <c r="C425" s="749" t="s">
        <v>612</v>
      </c>
      <c r="D425" s="750" t="s">
        <v>613</v>
      </c>
      <c r="E425" s="751">
        <v>50113001</v>
      </c>
      <c r="F425" s="750" t="s">
        <v>654</v>
      </c>
      <c r="G425" s="749" t="s">
        <v>660</v>
      </c>
      <c r="H425" s="749">
        <v>127736</v>
      </c>
      <c r="I425" s="749">
        <v>127736</v>
      </c>
      <c r="J425" s="749" t="s">
        <v>675</v>
      </c>
      <c r="K425" s="749" t="s">
        <v>676</v>
      </c>
      <c r="L425" s="752">
        <v>49.41</v>
      </c>
      <c r="M425" s="752">
        <v>1</v>
      </c>
      <c r="N425" s="753">
        <v>49.41</v>
      </c>
    </row>
    <row r="426" spans="1:14" ht="14.4" customHeight="1" x14ac:dyDescent="0.3">
      <c r="A426" s="747" t="s">
        <v>568</v>
      </c>
      <c r="B426" s="748" t="s">
        <v>569</v>
      </c>
      <c r="C426" s="749" t="s">
        <v>612</v>
      </c>
      <c r="D426" s="750" t="s">
        <v>613</v>
      </c>
      <c r="E426" s="751">
        <v>50113001</v>
      </c>
      <c r="F426" s="750" t="s">
        <v>654</v>
      </c>
      <c r="G426" s="749" t="s">
        <v>660</v>
      </c>
      <c r="H426" s="749">
        <v>127738</v>
      </c>
      <c r="I426" s="749">
        <v>127738</v>
      </c>
      <c r="J426" s="749" t="s">
        <v>907</v>
      </c>
      <c r="K426" s="749" t="s">
        <v>1285</v>
      </c>
      <c r="L426" s="752">
        <v>95.436666666666667</v>
      </c>
      <c r="M426" s="752">
        <v>3</v>
      </c>
      <c r="N426" s="753">
        <v>286.31</v>
      </c>
    </row>
    <row r="427" spans="1:14" ht="14.4" customHeight="1" x14ac:dyDescent="0.3">
      <c r="A427" s="747" t="s">
        <v>568</v>
      </c>
      <c r="B427" s="748" t="s">
        <v>569</v>
      </c>
      <c r="C427" s="749" t="s">
        <v>612</v>
      </c>
      <c r="D427" s="750" t="s">
        <v>613</v>
      </c>
      <c r="E427" s="751">
        <v>50113001</v>
      </c>
      <c r="F427" s="750" t="s">
        <v>654</v>
      </c>
      <c r="G427" s="749" t="s">
        <v>660</v>
      </c>
      <c r="H427" s="749">
        <v>146071</v>
      </c>
      <c r="I427" s="749">
        <v>146071</v>
      </c>
      <c r="J427" s="749" t="s">
        <v>1286</v>
      </c>
      <c r="K427" s="749" t="s">
        <v>1287</v>
      </c>
      <c r="L427" s="752">
        <v>138.51333333333335</v>
      </c>
      <c r="M427" s="752">
        <v>3</v>
      </c>
      <c r="N427" s="753">
        <v>415.54000000000008</v>
      </c>
    </row>
    <row r="428" spans="1:14" ht="14.4" customHeight="1" x14ac:dyDescent="0.3">
      <c r="A428" s="747" t="s">
        <v>568</v>
      </c>
      <c r="B428" s="748" t="s">
        <v>569</v>
      </c>
      <c r="C428" s="749" t="s">
        <v>612</v>
      </c>
      <c r="D428" s="750" t="s">
        <v>613</v>
      </c>
      <c r="E428" s="751">
        <v>50113001</v>
      </c>
      <c r="F428" s="750" t="s">
        <v>654</v>
      </c>
      <c r="G428" s="749" t="s">
        <v>655</v>
      </c>
      <c r="H428" s="749">
        <v>194804</v>
      </c>
      <c r="I428" s="749">
        <v>94804</v>
      </c>
      <c r="J428" s="749" t="s">
        <v>909</v>
      </c>
      <c r="K428" s="749" t="s">
        <v>910</v>
      </c>
      <c r="L428" s="752">
        <v>58.529999999999994</v>
      </c>
      <c r="M428" s="752">
        <v>6</v>
      </c>
      <c r="N428" s="753">
        <v>351.17999999999995</v>
      </c>
    </row>
    <row r="429" spans="1:14" ht="14.4" customHeight="1" x14ac:dyDescent="0.3">
      <c r="A429" s="747" t="s">
        <v>568</v>
      </c>
      <c r="B429" s="748" t="s">
        <v>569</v>
      </c>
      <c r="C429" s="749" t="s">
        <v>612</v>
      </c>
      <c r="D429" s="750" t="s">
        <v>613</v>
      </c>
      <c r="E429" s="751">
        <v>50113001</v>
      </c>
      <c r="F429" s="750" t="s">
        <v>654</v>
      </c>
      <c r="G429" s="749" t="s">
        <v>655</v>
      </c>
      <c r="H429" s="749">
        <v>101125</v>
      </c>
      <c r="I429" s="749">
        <v>1125</v>
      </c>
      <c r="J429" s="749" t="s">
        <v>1288</v>
      </c>
      <c r="K429" s="749" t="s">
        <v>1289</v>
      </c>
      <c r="L429" s="752">
        <v>77.349999999999994</v>
      </c>
      <c r="M429" s="752">
        <v>15</v>
      </c>
      <c r="N429" s="753">
        <v>1160.25</v>
      </c>
    </row>
    <row r="430" spans="1:14" ht="14.4" customHeight="1" x14ac:dyDescent="0.3">
      <c r="A430" s="747" t="s">
        <v>568</v>
      </c>
      <c r="B430" s="748" t="s">
        <v>569</v>
      </c>
      <c r="C430" s="749" t="s">
        <v>612</v>
      </c>
      <c r="D430" s="750" t="s">
        <v>613</v>
      </c>
      <c r="E430" s="751">
        <v>50113001</v>
      </c>
      <c r="F430" s="750" t="s">
        <v>654</v>
      </c>
      <c r="G430" s="749" t="s">
        <v>660</v>
      </c>
      <c r="H430" s="749">
        <v>116932</v>
      </c>
      <c r="I430" s="749">
        <v>16932</v>
      </c>
      <c r="J430" s="749" t="s">
        <v>1290</v>
      </c>
      <c r="K430" s="749" t="s">
        <v>1291</v>
      </c>
      <c r="L430" s="752">
        <v>104.66999999999999</v>
      </c>
      <c r="M430" s="752">
        <v>1</v>
      </c>
      <c r="N430" s="753">
        <v>104.66999999999999</v>
      </c>
    </row>
    <row r="431" spans="1:14" ht="14.4" customHeight="1" x14ac:dyDescent="0.3">
      <c r="A431" s="747" t="s">
        <v>568</v>
      </c>
      <c r="B431" s="748" t="s">
        <v>569</v>
      </c>
      <c r="C431" s="749" t="s">
        <v>612</v>
      </c>
      <c r="D431" s="750" t="s">
        <v>613</v>
      </c>
      <c r="E431" s="751">
        <v>50113001</v>
      </c>
      <c r="F431" s="750" t="s">
        <v>654</v>
      </c>
      <c r="G431" s="749" t="s">
        <v>570</v>
      </c>
      <c r="H431" s="749">
        <v>223148</v>
      </c>
      <c r="I431" s="749">
        <v>223148</v>
      </c>
      <c r="J431" s="749" t="s">
        <v>1292</v>
      </c>
      <c r="K431" s="749" t="s">
        <v>1293</v>
      </c>
      <c r="L431" s="752">
        <v>114.02000000000001</v>
      </c>
      <c r="M431" s="752">
        <v>2</v>
      </c>
      <c r="N431" s="753">
        <v>228.04000000000002</v>
      </c>
    </row>
    <row r="432" spans="1:14" ht="14.4" customHeight="1" x14ac:dyDescent="0.3">
      <c r="A432" s="747" t="s">
        <v>568</v>
      </c>
      <c r="B432" s="748" t="s">
        <v>569</v>
      </c>
      <c r="C432" s="749" t="s">
        <v>612</v>
      </c>
      <c r="D432" s="750" t="s">
        <v>613</v>
      </c>
      <c r="E432" s="751">
        <v>50113001</v>
      </c>
      <c r="F432" s="750" t="s">
        <v>654</v>
      </c>
      <c r="G432" s="749" t="s">
        <v>655</v>
      </c>
      <c r="H432" s="749">
        <v>100513</v>
      </c>
      <c r="I432" s="749">
        <v>513</v>
      </c>
      <c r="J432" s="749" t="s">
        <v>1294</v>
      </c>
      <c r="K432" s="749" t="s">
        <v>672</v>
      </c>
      <c r="L432" s="752">
        <v>56.78000000000003</v>
      </c>
      <c r="M432" s="752">
        <v>5</v>
      </c>
      <c r="N432" s="753">
        <v>283.90000000000015</v>
      </c>
    </row>
    <row r="433" spans="1:14" ht="14.4" customHeight="1" x14ac:dyDescent="0.3">
      <c r="A433" s="747" t="s">
        <v>568</v>
      </c>
      <c r="B433" s="748" t="s">
        <v>569</v>
      </c>
      <c r="C433" s="749" t="s">
        <v>612</v>
      </c>
      <c r="D433" s="750" t="s">
        <v>613</v>
      </c>
      <c r="E433" s="751">
        <v>50113001</v>
      </c>
      <c r="F433" s="750" t="s">
        <v>654</v>
      </c>
      <c r="G433" s="749" t="s">
        <v>655</v>
      </c>
      <c r="H433" s="749">
        <v>230353</v>
      </c>
      <c r="I433" s="749">
        <v>230353</v>
      </c>
      <c r="J433" s="749" t="s">
        <v>913</v>
      </c>
      <c r="K433" s="749" t="s">
        <v>915</v>
      </c>
      <c r="L433" s="752">
        <v>1592.8000000000004</v>
      </c>
      <c r="M433" s="752">
        <v>1</v>
      </c>
      <c r="N433" s="753">
        <v>1592.8000000000004</v>
      </c>
    </row>
    <row r="434" spans="1:14" ht="14.4" customHeight="1" x14ac:dyDescent="0.3">
      <c r="A434" s="747" t="s">
        <v>568</v>
      </c>
      <c r="B434" s="748" t="s">
        <v>569</v>
      </c>
      <c r="C434" s="749" t="s">
        <v>612</v>
      </c>
      <c r="D434" s="750" t="s">
        <v>613</v>
      </c>
      <c r="E434" s="751">
        <v>50113001</v>
      </c>
      <c r="F434" s="750" t="s">
        <v>654</v>
      </c>
      <c r="G434" s="749" t="s">
        <v>655</v>
      </c>
      <c r="H434" s="749">
        <v>110086</v>
      </c>
      <c r="I434" s="749">
        <v>10086</v>
      </c>
      <c r="J434" s="749" t="s">
        <v>913</v>
      </c>
      <c r="K434" s="749" t="s">
        <v>914</v>
      </c>
      <c r="L434" s="752">
        <v>1592.8</v>
      </c>
      <c r="M434" s="752">
        <v>1</v>
      </c>
      <c r="N434" s="753">
        <v>1592.8</v>
      </c>
    </row>
    <row r="435" spans="1:14" ht="14.4" customHeight="1" x14ac:dyDescent="0.3">
      <c r="A435" s="747" t="s">
        <v>568</v>
      </c>
      <c r="B435" s="748" t="s">
        <v>569</v>
      </c>
      <c r="C435" s="749" t="s">
        <v>612</v>
      </c>
      <c r="D435" s="750" t="s">
        <v>613</v>
      </c>
      <c r="E435" s="751">
        <v>50113001</v>
      </c>
      <c r="F435" s="750" t="s">
        <v>654</v>
      </c>
      <c r="G435" s="749" t="s">
        <v>660</v>
      </c>
      <c r="H435" s="749">
        <v>191788</v>
      </c>
      <c r="I435" s="749">
        <v>91788</v>
      </c>
      <c r="J435" s="749" t="s">
        <v>1295</v>
      </c>
      <c r="K435" s="749" t="s">
        <v>781</v>
      </c>
      <c r="L435" s="752">
        <v>9.1199999999999992</v>
      </c>
      <c r="M435" s="752">
        <v>2</v>
      </c>
      <c r="N435" s="753">
        <v>18.239999999999998</v>
      </c>
    </row>
    <row r="436" spans="1:14" ht="14.4" customHeight="1" x14ac:dyDescent="0.3">
      <c r="A436" s="747" t="s">
        <v>568</v>
      </c>
      <c r="B436" s="748" t="s">
        <v>569</v>
      </c>
      <c r="C436" s="749" t="s">
        <v>612</v>
      </c>
      <c r="D436" s="750" t="s">
        <v>613</v>
      </c>
      <c r="E436" s="751">
        <v>50113001</v>
      </c>
      <c r="F436" s="750" t="s">
        <v>654</v>
      </c>
      <c r="G436" s="749" t="s">
        <v>655</v>
      </c>
      <c r="H436" s="749">
        <v>104307</v>
      </c>
      <c r="I436" s="749">
        <v>4307</v>
      </c>
      <c r="J436" s="749" t="s">
        <v>922</v>
      </c>
      <c r="K436" s="749" t="s">
        <v>923</v>
      </c>
      <c r="L436" s="752">
        <v>351.19000000000011</v>
      </c>
      <c r="M436" s="752">
        <v>1</v>
      </c>
      <c r="N436" s="753">
        <v>351.19000000000011</v>
      </c>
    </row>
    <row r="437" spans="1:14" ht="14.4" customHeight="1" x14ac:dyDescent="0.3">
      <c r="A437" s="747" t="s">
        <v>568</v>
      </c>
      <c r="B437" s="748" t="s">
        <v>569</v>
      </c>
      <c r="C437" s="749" t="s">
        <v>612</v>
      </c>
      <c r="D437" s="750" t="s">
        <v>613</v>
      </c>
      <c r="E437" s="751">
        <v>50113001</v>
      </c>
      <c r="F437" s="750" t="s">
        <v>654</v>
      </c>
      <c r="G437" s="749" t="s">
        <v>655</v>
      </c>
      <c r="H437" s="749">
        <v>216900</v>
      </c>
      <c r="I437" s="749">
        <v>216900</v>
      </c>
      <c r="J437" s="749" t="s">
        <v>925</v>
      </c>
      <c r="K437" s="749" t="s">
        <v>926</v>
      </c>
      <c r="L437" s="752">
        <v>701.18000000000006</v>
      </c>
      <c r="M437" s="752">
        <v>5</v>
      </c>
      <c r="N437" s="753">
        <v>3505.9000000000005</v>
      </c>
    </row>
    <row r="438" spans="1:14" ht="14.4" customHeight="1" x14ac:dyDescent="0.3">
      <c r="A438" s="747" t="s">
        <v>568</v>
      </c>
      <c r="B438" s="748" t="s">
        <v>569</v>
      </c>
      <c r="C438" s="749" t="s">
        <v>612</v>
      </c>
      <c r="D438" s="750" t="s">
        <v>613</v>
      </c>
      <c r="E438" s="751">
        <v>50113001</v>
      </c>
      <c r="F438" s="750" t="s">
        <v>654</v>
      </c>
      <c r="G438" s="749" t="s">
        <v>660</v>
      </c>
      <c r="H438" s="749">
        <v>107981</v>
      </c>
      <c r="I438" s="749">
        <v>7981</v>
      </c>
      <c r="J438" s="749" t="s">
        <v>677</v>
      </c>
      <c r="K438" s="749" t="s">
        <v>678</v>
      </c>
      <c r="L438" s="752">
        <v>50.640000000000015</v>
      </c>
      <c r="M438" s="752">
        <v>6</v>
      </c>
      <c r="N438" s="753">
        <v>303.84000000000009</v>
      </c>
    </row>
    <row r="439" spans="1:14" ht="14.4" customHeight="1" x14ac:dyDescent="0.3">
      <c r="A439" s="747" t="s">
        <v>568</v>
      </c>
      <c r="B439" s="748" t="s">
        <v>569</v>
      </c>
      <c r="C439" s="749" t="s">
        <v>612</v>
      </c>
      <c r="D439" s="750" t="s">
        <v>613</v>
      </c>
      <c r="E439" s="751">
        <v>50113001</v>
      </c>
      <c r="F439" s="750" t="s">
        <v>654</v>
      </c>
      <c r="G439" s="749" t="s">
        <v>660</v>
      </c>
      <c r="H439" s="749">
        <v>155823</v>
      </c>
      <c r="I439" s="749">
        <v>55823</v>
      </c>
      <c r="J439" s="749" t="s">
        <v>677</v>
      </c>
      <c r="K439" s="749" t="s">
        <v>927</v>
      </c>
      <c r="L439" s="752">
        <v>33.67</v>
      </c>
      <c r="M439" s="752">
        <v>3</v>
      </c>
      <c r="N439" s="753">
        <v>101.01</v>
      </c>
    </row>
    <row r="440" spans="1:14" ht="14.4" customHeight="1" x14ac:dyDescent="0.3">
      <c r="A440" s="747" t="s">
        <v>568</v>
      </c>
      <c r="B440" s="748" t="s">
        <v>569</v>
      </c>
      <c r="C440" s="749" t="s">
        <v>612</v>
      </c>
      <c r="D440" s="750" t="s">
        <v>613</v>
      </c>
      <c r="E440" s="751">
        <v>50113001</v>
      </c>
      <c r="F440" s="750" t="s">
        <v>654</v>
      </c>
      <c r="G440" s="749" t="s">
        <v>660</v>
      </c>
      <c r="H440" s="749">
        <v>126786</v>
      </c>
      <c r="I440" s="749">
        <v>26786</v>
      </c>
      <c r="J440" s="749" t="s">
        <v>1296</v>
      </c>
      <c r="K440" s="749" t="s">
        <v>1297</v>
      </c>
      <c r="L440" s="752">
        <v>406.01</v>
      </c>
      <c r="M440" s="752">
        <v>2</v>
      </c>
      <c r="N440" s="753">
        <v>812.02</v>
      </c>
    </row>
    <row r="441" spans="1:14" ht="14.4" customHeight="1" x14ac:dyDescent="0.3">
      <c r="A441" s="747" t="s">
        <v>568</v>
      </c>
      <c r="B441" s="748" t="s">
        <v>569</v>
      </c>
      <c r="C441" s="749" t="s">
        <v>612</v>
      </c>
      <c r="D441" s="750" t="s">
        <v>613</v>
      </c>
      <c r="E441" s="751">
        <v>50113001</v>
      </c>
      <c r="F441" s="750" t="s">
        <v>654</v>
      </c>
      <c r="G441" s="749" t="s">
        <v>655</v>
      </c>
      <c r="H441" s="749">
        <v>100874</v>
      </c>
      <c r="I441" s="749">
        <v>874</v>
      </c>
      <c r="J441" s="749" t="s">
        <v>1298</v>
      </c>
      <c r="K441" s="749" t="s">
        <v>933</v>
      </c>
      <c r="L441" s="752">
        <v>66.259999999999991</v>
      </c>
      <c r="M441" s="752">
        <v>2</v>
      </c>
      <c r="N441" s="753">
        <v>132.51999999999998</v>
      </c>
    </row>
    <row r="442" spans="1:14" ht="14.4" customHeight="1" x14ac:dyDescent="0.3">
      <c r="A442" s="747" t="s">
        <v>568</v>
      </c>
      <c r="B442" s="748" t="s">
        <v>569</v>
      </c>
      <c r="C442" s="749" t="s">
        <v>612</v>
      </c>
      <c r="D442" s="750" t="s">
        <v>613</v>
      </c>
      <c r="E442" s="751">
        <v>50113001</v>
      </c>
      <c r="F442" s="750" t="s">
        <v>654</v>
      </c>
      <c r="G442" s="749" t="s">
        <v>655</v>
      </c>
      <c r="H442" s="749">
        <v>200863</v>
      </c>
      <c r="I442" s="749">
        <v>200863</v>
      </c>
      <c r="J442" s="749" t="s">
        <v>932</v>
      </c>
      <c r="K442" s="749" t="s">
        <v>934</v>
      </c>
      <c r="L442" s="752">
        <v>84.710000000000008</v>
      </c>
      <c r="M442" s="752">
        <v>5</v>
      </c>
      <c r="N442" s="753">
        <v>423.55000000000007</v>
      </c>
    </row>
    <row r="443" spans="1:14" ht="14.4" customHeight="1" x14ac:dyDescent="0.3">
      <c r="A443" s="747" t="s">
        <v>568</v>
      </c>
      <c r="B443" s="748" t="s">
        <v>569</v>
      </c>
      <c r="C443" s="749" t="s">
        <v>612</v>
      </c>
      <c r="D443" s="750" t="s">
        <v>613</v>
      </c>
      <c r="E443" s="751">
        <v>50113001</v>
      </c>
      <c r="F443" s="750" t="s">
        <v>654</v>
      </c>
      <c r="G443" s="749" t="s">
        <v>655</v>
      </c>
      <c r="H443" s="749">
        <v>100876</v>
      </c>
      <c r="I443" s="749">
        <v>876</v>
      </c>
      <c r="J443" s="749" t="s">
        <v>932</v>
      </c>
      <c r="K443" s="749" t="s">
        <v>933</v>
      </c>
      <c r="L443" s="752">
        <v>73.700000000000017</v>
      </c>
      <c r="M443" s="752">
        <v>5</v>
      </c>
      <c r="N443" s="753">
        <v>368.50000000000011</v>
      </c>
    </row>
    <row r="444" spans="1:14" ht="14.4" customHeight="1" x14ac:dyDescent="0.3">
      <c r="A444" s="747" t="s">
        <v>568</v>
      </c>
      <c r="B444" s="748" t="s">
        <v>569</v>
      </c>
      <c r="C444" s="749" t="s">
        <v>612</v>
      </c>
      <c r="D444" s="750" t="s">
        <v>613</v>
      </c>
      <c r="E444" s="751">
        <v>50113001</v>
      </c>
      <c r="F444" s="750" t="s">
        <v>654</v>
      </c>
      <c r="G444" s="749" t="s">
        <v>655</v>
      </c>
      <c r="H444" s="749">
        <v>157351</v>
      </c>
      <c r="I444" s="749">
        <v>57351</v>
      </c>
      <c r="J444" s="749" t="s">
        <v>1299</v>
      </c>
      <c r="K444" s="749" t="s">
        <v>1300</v>
      </c>
      <c r="L444" s="752">
        <v>47.44</v>
      </c>
      <c r="M444" s="752">
        <v>1</v>
      </c>
      <c r="N444" s="753">
        <v>47.44</v>
      </c>
    </row>
    <row r="445" spans="1:14" ht="14.4" customHeight="1" x14ac:dyDescent="0.3">
      <c r="A445" s="747" t="s">
        <v>568</v>
      </c>
      <c r="B445" s="748" t="s">
        <v>569</v>
      </c>
      <c r="C445" s="749" t="s">
        <v>612</v>
      </c>
      <c r="D445" s="750" t="s">
        <v>613</v>
      </c>
      <c r="E445" s="751">
        <v>50113001</v>
      </c>
      <c r="F445" s="750" t="s">
        <v>654</v>
      </c>
      <c r="G445" s="749" t="s">
        <v>655</v>
      </c>
      <c r="H445" s="749">
        <v>117983</v>
      </c>
      <c r="I445" s="749">
        <v>17983</v>
      </c>
      <c r="J445" s="749" t="s">
        <v>1301</v>
      </c>
      <c r="K445" s="749" t="s">
        <v>1302</v>
      </c>
      <c r="L445" s="752">
        <v>80.770000000000039</v>
      </c>
      <c r="M445" s="752">
        <v>1</v>
      </c>
      <c r="N445" s="753">
        <v>80.770000000000039</v>
      </c>
    </row>
    <row r="446" spans="1:14" ht="14.4" customHeight="1" x14ac:dyDescent="0.3">
      <c r="A446" s="747" t="s">
        <v>568</v>
      </c>
      <c r="B446" s="748" t="s">
        <v>569</v>
      </c>
      <c r="C446" s="749" t="s">
        <v>612</v>
      </c>
      <c r="D446" s="750" t="s">
        <v>613</v>
      </c>
      <c r="E446" s="751">
        <v>50113001</v>
      </c>
      <c r="F446" s="750" t="s">
        <v>654</v>
      </c>
      <c r="G446" s="749" t="s">
        <v>660</v>
      </c>
      <c r="H446" s="749">
        <v>850729</v>
      </c>
      <c r="I446" s="749">
        <v>157875</v>
      </c>
      <c r="J446" s="749" t="s">
        <v>937</v>
      </c>
      <c r="K446" s="749" t="s">
        <v>938</v>
      </c>
      <c r="L446" s="752">
        <v>225.5</v>
      </c>
      <c r="M446" s="752">
        <v>5</v>
      </c>
      <c r="N446" s="753">
        <v>1127.5</v>
      </c>
    </row>
    <row r="447" spans="1:14" ht="14.4" customHeight="1" x14ac:dyDescent="0.3">
      <c r="A447" s="747" t="s">
        <v>568</v>
      </c>
      <c r="B447" s="748" t="s">
        <v>569</v>
      </c>
      <c r="C447" s="749" t="s">
        <v>612</v>
      </c>
      <c r="D447" s="750" t="s">
        <v>613</v>
      </c>
      <c r="E447" s="751">
        <v>50113001</v>
      </c>
      <c r="F447" s="750" t="s">
        <v>654</v>
      </c>
      <c r="G447" s="749" t="s">
        <v>655</v>
      </c>
      <c r="H447" s="749">
        <v>207820</v>
      </c>
      <c r="I447" s="749">
        <v>207820</v>
      </c>
      <c r="J447" s="749" t="s">
        <v>939</v>
      </c>
      <c r="K447" s="749" t="s">
        <v>940</v>
      </c>
      <c r="L447" s="752">
        <v>30.449999999999996</v>
      </c>
      <c r="M447" s="752">
        <v>2</v>
      </c>
      <c r="N447" s="753">
        <v>60.899999999999991</v>
      </c>
    </row>
    <row r="448" spans="1:14" ht="14.4" customHeight="1" x14ac:dyDescent="0.3">
      <c r="A448" s="747" t="s">
        <v>568</v>
      </c>
      <c r="B448" s="748" t="s">
        <v>569</v>
      </c>
      <c r="C448" s="749" t="s">
        <v>612</v>
      </c>
      <c r="D448" s="750" t="s">
        <v>613</v>
      </c>
      <c r="E448" s="751">
        <v>50113001</v>
      </c>
      <c r="F448" s="750" t="s">
        <v>654</v>
      </c>
      <c r="G448" s="749" t="s">
        <v>655</v>
      </c>
      <c r="H448" s="749">
        <v>226434</v>
      </c>
      <c r="I448" s="749">
        <v>226434</v>
      </c>
      <c r="J448" s="749" t="s">
        <v>1303</v>
      </c>
      <c r="K448" s="749" t="s">
        <v>1304</v>
      </c>
      <c r="L448" s="752">
        <v>29.7</v>
      </c>
      <c r="M448" s="752">
        <v>1</v>
      </c>
      <c r="N448" s="753">
        <v>29.7</v>
      </c>
    </row>
    <row r="449" spans="1:14" ht="14.4" customHeight="1" x14ac:dyDescent="0.3">
      <c r="A449" s="747" t="s">
        <v>568</v>
      </c>
      <c r="B449" s="748" t="s">
        <v>569</v>
      </c>
      <c r="C449" s="749" t="s">
        <v>612</v>
      </c>
      <c r="D449" s="750" t="s">
        <v>613</v>
      </c>
      <c r="E449" s="751">
        <v>50113001</v>
      </c>
      <c r="F449" s="750" t="s">
        <v>654</v>
      </c>
      <c r="G449" s="749" t="s">
        <v>655</v>
      </c>
      <c r="H449" s="749">
        <v>147671</v>
      </c>
      <c r="I449" s="749">
        <v>47671</v>
      </c>
      <c r="J449" s="749" t="s">
        <v>1305</v>
      </c>
      <c r="K449" s="749" t="s">
        <v>1306</v>
      </c>
      <c r="L449" s="752">
        <v>351.19</v>
      </c>
      <c r="M449" s="752">
        <v>1</v>
      </c>
      <c r="N449" s="753">
        <v>351.19</v>
      </c>
    </row>
    <row r="450" spans="1:14" ht="14.4" customHeight="1" x14ac:dyDescent="0.3">
      <c r="A450" s="747" t="s">
        <v>568</v>
      </c>
      <c r="B450" s="748" t="s">
        <v>569</v>
      </c>
      <c r="C450" s="749" t="s">
        <v>612</v>
      </c>
      <c r="D450" s="750" t="s">
        <v>613</v>
      </c>
      <c r="E450" s="751">
        <v>50113001</v>
      </c>
      <c r="F450" s="750" t="s">
        <v>654</v>
      </c>
      <c r="G450" s="749" t="s">
        <v>655</v>
      </c>
      <c r="H450" s="749">
        <v>111671</v>
      </c>
      <c r="I450" s="749">
        <v>11671</v>
      </c>
      <c r="J450" s="749" t="s">
        <v>945</v>
      </c>
      <c r="K450" s="749" t="s">
        <v>831</v>
      </c>
      <c r="L450" s="752">
        <v>209</v>
      </c>
      <c r="M450" s="752">
        <v>8</v>
      </c>
      <c r="N450" s="753">
        <v>1672</v>
      </c>
    </row>
    <row r="451" spans="1:14" ht="14.4" customHeight="1" x14ac:dyDescent="0.3">
      <c r="A451" s="747" t="s">
        <v>568</v>
      </c>
      <c r="B451" s="748" t="s">
        <v>569</v>
      </c>
      <c r="C451" s="749" t="s">
        <v>612</v>
      </c>
      <c r="D451" s="750" t="s">
        <v>613</v>
      </c>
      <c r="E451" s="751">
        <v>50113001</v>
      </c>
      <c r="F451" s="750" t="s">
        <v>654</v>
      </c>
      <c r="G451" s="749" t="s">
        <v>660</v>
      </c>
      <c r="H451" s="749">
        <v>118172</v>
      </c>
      <c r="I451" s="749">
        <v>18172</v>
      </c>
      <c r="J451" s="749" t="s">
        <v>948</v>
      </c>
      <c r="K451" s="749" t="s">
        <v>1307</v>
      </c>
      <c r="L451" s="752">
        <v>817.71333333333348</v>
      </c>
      <c r="M451" s="752">
        <v>3</v>
      </c>
      <c r="N451" s="753">
        <v>2453.1400000000003</v>
      </c>
    </row>
    <row r="452" spans="1:14" ht="14.4" customHeight="1" x14ac:dyDescent="0.3">
      <c r="A452" s="747" t="s">
        <v>568</v>
      </c>
      <c r="B452" s="748" t="s">
        <v>569</v>
      </c>
      <c r="C452" s="749" t="s">
        <v>612</v>
      </c>
      <c r="D452" s="750" t="s">
        <v>613</v>
      </c>
      <c r="E452" s="751">
        <v>50113001</v>
      </c>
      <c r="F452" s="750" t="s">
        <v>654</v>
      </c>
      <c r="G452" s="749" t="s">
        <v>660</v>
      </c>
      <c r="H452" s="749">
        <v>118175</v>
      </c>
      <c r="I452" s="749">
        <v>18175</v>
      </c>
      <c r="J452" s="749" t="s">
        <v>948</v>
      </c>
      <c r="K452" s="749" t="s">
        <v>949</v>
      </c>
      <c r="L452" s="752">
        <v>701.80000000000007</v>
      </c>
      <c r="M452" s="752">
        <v>3</v>
      </c>
      <c r="N452" s="753">
        <v>2105.4</v>
      </c>
    </row>
    <row r="453" spans="1:14" ht="14.4" customHeight="1" x14ac:dyDescent="0.3">
      <c r="A453" s="747" t="s">
        <v>568</v>
      </c>
      <c r="B453" s="748" t="s">
        <v>569</v>
      </c>
      <c r="C453" s="749" t="s">
        <v>612</v>
      </c>
      <c r="D453" s="750" t="s">
        <v>613</v>
      </c>
      <c r="E453" s="751">
        <v>50113001</v>
      </c>
      <c r="F453" s="750" t="s">
        <v>654</v>
      </c>
      <c r="G453" s="749" t="s">
        <v>660</v>
      </c>
      <c r="H453" s="749">
        <v>118167</v>
      </c>
      <c r="I453" s="749">
        <v>18167</v>
      </c>
      <c r="J453" s="749" t="s">
        <v>948</v>
      </c>
      <c r="K453" s="749" t="s">
        <v>1308</v>
      </c>
      <c r="L453" s="752">
        <v>65.78</v>
      </c>
      <c r="M453" s="752">
        <v>5</v>
      </c>
      <c r="N453" s="753">
        <v>328.9</v>
      </c>
    </row>
    <row r="454" spans="1:14" ht="14.4" customHeight="1" x14ac:dyDescent="0.3">
      <c r="A454" s="747" t="s">
        <v>568</v>
      </c>
      <c r="B454" s="748" t="s">
        <v>569</v>
      </c>
      <c r="C454" s="749" t="s">
        <v>612</v>
      </c>
      <c r="D454" s="750" t="s">
        <v>613</v>
      </c>
      <c r="E454" s="751">
        <v>50113001</v>
      </c>
      <c r="F454" s="750" t="s">
        <v>654</v>
      </c>
      <c r="G454" s="749" t="s">
        <v>655</v>
      </c>
      <c r="H454" s="749">
        <v>203255</v>
      </c>
      <c r="I454" s="749">
        <v>203255</v>
      </c>
      <c r="J454" s="749" t="s">
        <v>1309</v>
      </c>
      <c r="K454" s="749" t="s">
        <v>1310</v>
      </c>
      <c r="L454" s="752">
        <v>517.04</v>
      </c>
      <c r="M454" s="752">
        <v>1</v>
      </c>
      <c r="N454" s="753">
        <v>517.04</v>
      </c>
    </row>
    <row r="455" spans="1:14" ht="14.4" customHeight="1" x14ac:dyDescent="0.3">
      <c r="A455" s="747" t="s">
        <v>568</v>
      </c>
      <c r="B455" s="748" t="s">
        <v>569</v>
      </c>
      <c r="C455" s="749" t="s">
        <v>612</v>
      </c>
      <c r="D455" s="750" t="s">
        <v>613</v>
      </c>
      <c r="E455" s="751">
        <v>50113001</v>
      </c>
      <c r="F455" s="750" t="s">
        <v>654</v>
      </c>
      <c r="G455" s="749" t="s">
        <v>655</v>
      </c>
      <c r="H455" s="749">
        <v>100584</v>
      </c>
      <c r="I455" s="749">
        <v>584</v>
      </c>
      <c r="J455" s="749" t="s">
        <v>950</v>
      </c>
      <c r="K455" s="749" t="s">
        <v>951</v>
      </c>
      <c r="L455" s="752">
        <v>73.710000000000022</v>
      </c>
      <c r="M455" s="752">
        <v>1</v>
      </c>
      <c r="N455" s="753">
        <v>73.710000000000022</v>
      </c>
    </row>
    <row r="456" spans="1:14" ht="14.4" customHeight="1" x14ac:dyDescent="0.3">
      <c r="A456" s="747" t="s">
        <v>568</v>
      </c>
      <c r="B456" s="748" t="s">
        <v>569</v>
      </c>
      <c r="C456" s="749" t="s">
        <v>612</v>
      </c>
      <c r="D456" s="750" t="s">
        <v>613</v>
      </c>
      <c r="E456" s="751">
        <v>50113001</v>
      </c>
      <c r="F456" s="750" t="s">
        <v>654</v>
      </c>
      <c r="G456" s="749" t="s">
        <v>660</v>
      </c>
      <c r="H456" s="749">
        <v>988793</v>
      </c>
      <c r="I456" s="749">
        <v>142866</v>
      </c>
      <c r="J456" s="749" t="s">
        <v>1311</v>
      </c>
      <c r="K456" s="749" t="s">
        <v>1312</v>
      </c>
      <c r="L456" s="752">
        <v>354.49</v>
      </c>
      <c r="M456" s="752">
        <v>2</v>
      </c>
      <c r="N456" s="753">
        <v>708.98</v>
      </c>
    </row>
    <row r="457" spans="1:14" ht="14.4" customHeight="1" x14ac:dyDescent="0.3">
      <c r="A457" s="747" t="s">
        <v>568</v>
      </c>
      <c r="B457" s="748" t="s">
        <v>569</v>
      </c>
      <c r="C457" s="749" t="s">
        <v>612</v>
      </c>
      <c r="D457" s="750" t="s">
        <v>613</v>
      </c>
      <c r="E457" s="751">
        <v>50113001</v>
      </c>
      <c r="F457" s="750" t="s">
        <v>654</v>
      </c>
      <c r="G457" s="749" t="s">
        <v>660</v>
      </c>
      <c r="H457" s="749">
        <v>142865</v>
      </c>
      <c r="I457" s="749">
        <v>142865</v>
      </c>
      <c r="J457" s="749" t="s">
        <v>1313</v>
      </c>
      <c r="K457" s="749" t="s">
        <v>1314</v>
      </c>
      <c r="L457" s="752">
        <v>47.190000000000005</v>
      </c>
      <c r="M457" s="752">
        <v>1</v>
      </c>
      <c r="N457" s="753">
        <v>47.190000000000005</v>
      </c>
    </row>
    <row r="458" spans="1:14" ht="14.4" customHeight="1" x14ac:dyDescent="0.3">
      <c r="A458" s="747" t="s">
        <v>568</v>
      </c>
      <c r="B458" s="748" t="s">
        <v>569</v>
      </c>
      <c r="C458" s="749" t="s">
        <v>612</v>
      </c>
      <c r="D458" s="750" t="s">
        <v>613</v>
      </c>
      <c r="E458" s="751">
        <v>50113001</v>
      </c>
      <c r="F458" s="750" t="s">
        <v>654</v>
      </c>
      <c r="G458" s="749" t="s">
        <v>660</v>
      </c>
      <c r="H458" s="749">
        <v>844243</v>
      </c>
      <c r="I458" s="749">
        <v>112561</v>
      </c>
      <c r="J458" s="749" t="s">
        <v>1315</v>
      </c>
      <c r="K458" s="749" t="s">
        <v>1316</v>
      </c>
      <c r="L458" s="752">
        <v>52.47</v>
      </c>
      <c r="M458" s="752">
        <v>1</v>
      </c>
      <c r="N458" s="753">
        <v>52.47</v>
      </c>
    </row>
    <row r="459" spans="1:14" ht="14.4" customHeight="1" x14ac:dyDescent="0.3">
      <c r="A459" s="747" t="s">
        <v>568</v>
      </c>
      <c r="B459" s="748" t="s">
        <v>569</v>
      </c>
      <c r="C459" s="749" t="s">
        <v>612</v>
      </c>
      <c r="D459" s="750" t="s">
        <v>613</v>
      </c>
      <c r="E459" s="751">
        <v>50113001</v>
      </c>
      <c r="F459" s="750" t="s">
        <v>654</v>
      </c>
      <c r="G459" s="749" t="s">
        <v>655</v>
      </c>
      <c r="H459" s="749">
        <v>118305</v>
      </c>
      <c r="I459" s="749">
        <v>18305</v>
      </c>
      <c r="J459" s="749" t="s">
        <v>956</v>
      </c>
      <c r="K459" s="749" t="s">
        <v>957</v>
      </c>
      <c r="L459" s="752">
        <v>242</v>
      </c>
      <c r="M459" s="752">
        <v>3</v>
      </c>
      <c r="N459" s="753">
        <v>726</v>
      </c>
    </row>
    <row r="460" spans="1:14" ht="14.4" customHeight="1" x14ac:dyDescent="0.3">
      <c r="A460" s="747" t="s">
        <v>568</v>
      </c>
      <c r="B460" s="748" t="s">
        <v>569</v>
      </c>
      <c r="C460" s="749" t="s">
        <v>612</v>
      </c>
      <c r="D460" s="750" t="s">
        <v>613</v>
      </c>
      <c r="E460" s="751">
        <v>50113001</v>
      </c>
      <c r="F460" s="750" t="s">
        <v>654</v>
      </c>
      <c r="G460" s="749" t="s">
        <v>655</v>
      </c>
      <c r="H460" s="749">
        <v>13440</v>
      </c>
      <c r="I460" s="749">
        <v>13440</v>
      </c>
      <c r="J460" s="749" t="s">
        <v>1317</v>
      </c>
      <c r="K460" s="749" t="s">
        <v>832</v>
      </c>
      <c r="L460" s="752">
        <v>396</v>
      </c>
      <c r="M460" s="752">
        <v>2</v>
      </c>
      <c r="N460" s="753">
        <v>792</v>
      </c>
    </row>
    <row r="461" spans="1:14" ht="14.4" customHeight="1" x14ac:dyDescent="0.3">
      <c r="A461" s="747" t="s">
        <v>568</v>
      </c>
      <c r="B461" s="748" t="s">
        <v>569</v>
      </c>
      <c r="C461" s="749" t="s">
        <v>612</v>
      </c>
      <c r="D461" s="750" t="s">
        <v>613</v>
      </c>
      <c r="E461" s="751">
        <v>50113001</v>
      </c>
      <c r="F461" s="750" t="s">
        <v>654</v>
      </c>
      <c r="G461" s="749" t="s">
        <v>655</v>
      </c>
      <c r="H461" s="749">
        <v>114989</v>
      </c>
      <c r="I461" s="749">
        <v>14989</v>
      </c>
      <c r="J461" s="749" t="s">
        <v>1318</v>
      </c>
      <c r="K461" s="749" t="s">
        <v>1319</v>
      </c>
      <c r="L461" s="752">
        <v>86.410000000000039</v>
      </c>
      <c r="M461" s="752">
        <v>1</v>
      </c>
      <c r="N461" s="753">
        <v>86.410000000000039</v>
      </c>
    </row>
    <row r="462" spans="1:14" ht="14.4" customHeight="1" x14ac:dyDescent="0.3">
      <c r="A462" s="747" t="s">
        <v>568</v>
      </c>
      <c r="B462" s="748" t="s">
        <v>569</v>
      </c>
      <c r="C462" s="749" t="s">
        <v>612</v>
      </c>
      <c r="D462" s="750" t="s">
        <v>613</v>
      </c>
      <c r="E462" s="751">
        <v>50113001</v>
      </c>
      <c r="F462" s="750" t="s">
        <v>654</v>
      </c>
      <c r="G462" s="749" t="s">
        <v>655</v>
      </c>
      <c r="H462" s="749">
        <v>114957</v>
      </c>
      <c r="I462" s="749">
        <v>14957</v>
      </c>
      <c r="J462" s="749" t="s">
        <v>1320</v>
      </c>
      <c r="K462" s="749" t="s">
        <v>1321</v>
      </c>
      <c r="L462" s="752">
        <v>40.070000000000007</v>
      </c>
      <c r="M462" s="752">
        <v>4</v>
      </c>
      <c r="N462" s="753">
        <v>160.28000000000003</v>
      </c>
    </row>
    <row r="463" spans="1:14" ht="14.4" customHeight="1" x14ac:dyDescent="0.3">
      <c r="A463" s="747" t="s">
        <v>568</v>
      </c>
      <c r="B463" s="748" t="s">
        <v>569</v>
      </c>
      <c r="C463" s="749" t="s">
        <v>612</v>
      </c>
      <c r="D463" s="750" t="s">
        <v>613</v>
      </c>
      <c r="E463" s="751">
        <v>50113001</v>
      </c>
      <c r="F463" s="750" t="s">
        <v>654</v>
      </c>
      <c r="G463" s="749" t="s">
        <v>660</v>
      </c>
      <c r="H463" s="749">
        <v>846853</v>
      </c>
      <c r="I463" s="749">
        <v>124418</v>
      </c>
      <c r="J463" s="749" t="s">
        <v>958</v>
      </c>
      <c r="K463" s="749" t="s">
        <v>959</v>
      </c>
      <c r="L463" s="752">
        <v>715</v>
      </c>
      <c r="M463" s="752">
        <v>1</v>
      </c>
      <c r="N463" s="753">
        <v>715</v>
      </c>
    </row>
    <row r="464" spans="1:14" ht="14.4" customHeight="1" x14ac:dyDescent="0.3">
      <c r="A464" s="747" t="s">
        <v>568</v>
      </c>
      <c r="B464" s="748" t="s">
        <v>569</v>
      </c>
      <c r="C464" s="749" t="s">
        <v>612</v>
      </c>
      <c r="D464" s="750" t="s">
        <v>613</v>
      </c>
      <c r="E464" s="751">
        <v>50113001</v>
      </c>
      <c r="F464" s="750" t="s">
        <v>654</v>
      </c>
      <c r="G464" s="749" t="s">
        <v>660</v>
      </c>
      <c r="H464" s="749">
        <v>215906</v>
      </c>
      <c r="I464" s="749">
        <v>215906</v>
      </c>
      <c r="J464" s="749" t="s">
        <v>1322</v>
      </c>
      <c r="K464" s="749" t="s">
        <v>1323</v>
      </c>
      <c r="L464" s="752">
        <v>250.24</v>
      </c>
      <c r="M464" s="752">
        <v>1</v>
      </c>
      <c r="N464" s="753">
        <v>250.24</v>
      </c>
    </row>
    <row r="465" spans="1:14" ht="14.4" customHeight="1" x14ac:dyDescent="0.3">
      <c r="A465" s="747" t="s">
        <v>568</v>
      </c>
      <c r="B465" s="748" t="s">
        <v>569</v>
      </c>
      <c r="C465" s="749" t="s">
        <v>612</v>
      </c>
      <c r="D465" s="750" t="s">
        <v>613</v>
      </c>
      <c r="E465" s="751">
        <v>50113001</v>
      </c>
      <c r="F465" s="750" t="s">
        <v>654</v>
      </c>
      <c r="G465" s="749" t="s">
        <v>655</v>
      </c>
      <c r="H465" s="749">
        <v>122629</v>
      </c>
      <c r="I465" s="749">
        <v>122629</v>
      </c>
      <c r="J465" s="749" t="s">
        <v>1324</v>
      </c>
      <c r="K465" s="749" t="s">
        <v>1325</v>
      </c>
      <c r="L465" s="752">
        <v>74.97999999999999</v>
      </c>
      <c r="M465" s="752">
        <v>1</v>
      </c>
      <c r="N465" s="753">
        <v>74.97999999999999</v>
      </c>
    </row>
    <row r="466" spans="1:14" ht="14.4" customHeight="1" x14ac:dyDescent="0.3">
      <c r="A466" s="747" t="s">
        <v>568</v>
      </c>
      <c r="B466" s="748" t="s">
        <v>569</v>
      </c>
      <c r="C466" s="749" t="s">
        <v>612</v>
      </c>
      <c r="D466" s="750" t="s">
        <v>613</v>
      </c>
      <c r="E466" s="751">
        <v>50113001</v>
      </c>
      <c r="F466" s="750" t="s">
        <v>654</v>
      </c>
      <c r="G466" s="749" t="s">
        <v>655</v>
      </c>
      <c r="H466" s="749">
        <v>172564</v>
      </c>
      <c r="I466" s="749">
        <v>72564</v>
      </c>
      <c r="J466" s="749" t="s">
        <v>1326</v>
      </c>
      <c r="K466" s="749" t="s">
        <v>1327</v>
      </c>
      <c r="L466" s="752">
        <v>471.85</v>
      </c>
      <c r="M466" s="752">
        <v>1</v>
      </c>
      <c r="N466" s="753">
        <v>471.85</v>
      </c>
    </row>
    <row r="467" spans="1:14" ht="14.4" customHeight="1" x14ac:dyDescent="0.3">
      <c r="A467" s="747" t="s">
        <v>568</v>
      </c>
      <c r="B467" s="748" t="s">
        <v>569</v>
      </c>
      <c r="C467" s="749" t="s">
        <v>612</v>
      </c>
      <c r="D467" s="750" t="s">
        <v>613</v>
      </c>
      <c r="E467" s="751">
        <v>50113001</v>
      </c>
      <c r="F467" s="750" t="s">
        <v>654</v>
      </c>
      <c r="G467" s="749" t="s">
        <v>655</v>
      </c>
      <c r="H467" s="749">
        <v>159941</v>
      </c>
      <c r="I467" s="749">
        <v>59941</v>
      </c>
      <c r="J467" s="749" t="s">
        <v>962</v>
      </c>
      <c r="K467" s="749" t="s">
        <v>963</v>
      </c>
      <c r="L467" s="752">
        <v>231.80000000000007</v>
      </c>
      <c r="M467" s="752">
        <v>2</v>
      </c>
      <c r="N467" s="753">
        <v>463.60000000000014</v>
      </c>
    </row>
    <row r="468" spans="1:14" ht="14.4" customHeight="1" x14ac:dyDescent="0.3">
      <c r="A468" s="747" t="s">
        <v>568</v>
      </c>
      <c r="B468" s="748" t="s">
        <v>569</v>
      </c>
      <c r="C468" s="749" t="s">
        <v>612</v>
      </c>
      <c r="D468" s="750" t="s">
        <v>613</v>
      </c>
      <c r="E468" s="751">
        <v>50113001</v>
      </c>
      <c r="F468" s="750" t="s">
        <v>654</v>
      </c>
      <c r="G468" s="749" t="s">
        <v>660</v>
      </c>
      <c r="H468" s="749">
        <v>109709</v>
      </c>
      <c r="I468" s="749">
        <v>9709</v>
      </c>
      <c r="J468" s="749" t="s">
        <v>965</v>
      </c>
      <c r="K468" s="749" t="s">
        <v>966</v>
      </c>
      <c r="L468" s="752">
        <v>64.959999999999994</v>
      </c>
      <c r="M468" s="752">
        <v>10</v>
      </c>
      <c r="N468" s="753">
        <v>649.59999999999991</v>
      </c>
    </row>
    <row r="469" spans="1:14" ht="14.4" customHeight="1" x14ac:dyDescent="0.3">
      <c r="A469" s="747" t="s">
        <v>568</v>
      </c>
      <c r="B469" s="748" t="s">
        <v>569</v>
      </c>
      <c r="C469" s="749" t="s">
        <v>612</v>
      </c>
      <c r="D469" s="750" t="s">
        <v>613</v>
      </c>
      <c r="E469" s="751">
        <v>50113001</v>
      </c>
      <c r="F469" s="750" t="s">
        <v>654</v>
      </c>
      <c r="G469" s="749" t="s">
        <v>655</v>
      </c>
      <c r="H469" s="749">
        <v>844145</v>
      </c>
      <c r="I469" s="749">
        <v>56350</v>
      </c>
      <c r="J469" s="749" t="s">
        <v>1328</v>
      </c>
      <c r="K469" s="749" t="s">
        <v>1329</v>
      </c>
      <c r="L469" s="752">
        <v>30.76</v>
      </c>
      <c r="M469" s="752">
        <v>3</v>
      </c>
      <c r="N469" s="753">
        <v>92.28</v>
      </c>
    </row>
    <row r="470" spans="1:14" ht="14.4" customHeight="1" x14ac:dyDescent="0.3">
      <c r="A470" s="747" t="s">
        <v>568</v>
      </c>
      <c r="B470" s="748" t="s">
        <v>569</v>
      </c>
      <c r="C470" s="749" t="s">
        <v>612</v>
      </c>
      <c r="D470" s="750" t="s">
        <v>613</v>
      </c>
      <c r="E470" s="751">
        <v>50113001</v>
      </c>
      <c r="F470" s="750" t="s">
        <v>654</v>
      </c>
      <c r="G470" s="749" t="s">
        <v>655</v>
      </c>
      <c r="H470" s="749">
        <v>115518</v>
      </c>
      <c r="I470" s="749">
        <v>187418</v>
      </c>
      <c r="J470" s="749" t="s">
        <v>1330</v>
      </c>
      <c r="K470" s="749" t="s">
        <v>1331</v>
      </c>
      <c r="L470" s="752">
        <v>73.27999185752536</v>
      </c>
      <c r="M470" s="752">
        <v>1</v>
      </c>
      <c r="N470" s="753">
        <v>73.27999185752536</v>
      </c>
    </row>
    <row r="471" spans="1:14" ht="14.4" customHeight="1" x14ac:dyDescent="0.3">
      <c r="A471" s="747" t="s">
        <v>568</v>
      </c>
      <c r="B471" s="748" t="s">
        <v>569</v>
      </c>
      <c r="C471" s="749" t="s">
        <v>612</v>
      </c>
      <c r="D471" s="750" t="s">
        <v>613</v>
      </c>
      <c r="E471" s="751">
        <v>50113001</v>
      </c>
      <c r="F471" s="750" t="s">
        <v>654</v>
      </c>
      <c r="G471" s="749" t="s">
        <v>655</v>
      </c>
      <c r="H471" s="749">
        <v>988179</v>
      </c>
      <c r="I471" s="749">
        <v>0</v>
      </c>
      <c r="J471" s="749" t="s">
        <v>1332</v>
      </c>
      <c r="K471" s="749" t="s">
        <v>570</v>
      </c>
      <c r="L471" s="752">
        <v>87.47999999999999</v>
      </c>
      <c r="M471" s="752">
        <v>1</v>
      </c>
      <c r="N471" s="753">
        <v>87.47999999999999</v>
      </c>
    </row>
    <row r="472" spans="1:14" ht="14.4" customHeight="1" x14ac:dyDescent="0.3">
      <c r="A472" s="747" t="s">
        <v>568</v>
      </c>
      <c r="B472" s="748" t="s">
        <v>569</v>
      </c>
      <c r="C472" s="749" t="s">
        <v>612</v>
      </c>
      <c r="D472" s="750" t="s">
        <v>613</v>
      </c>
      <c r="E472" s="751">
        <v>50113001</v>
      </c>
      <c r="F472" s="750" t="s">
        <v>654</v>
      </c>
      <c r="G472" s="749" t="s">
        <v>655</v>
      </c>
      <c r="H472" s="749">
        <v>216573</v>
      </c>
      <c r="I472" s="749">
        <v>216573</v>
      </c>
      <c r="J472" s="749" t="s">
        <v>975</v>
      </c>
      <c r="K472" s="749" t="s">
        <v>976</v>
      </c>
      <c r="L472" s="752">
        <v>61.780000000000015</v>
      </c>
      <c r="M472" s="752">
        <v>5</v>
      </c>
      <c r="N472" s="753">
        <v>308.90000000000009</v>
      </c>
    </row>
    <row r="473" spans="1:14" ht="14.4" customHeight="1" x14ac:dyDescent="0.3">
      <c r="A473" s="747" t="s">
        <v>568</v>
      </c>
      <c r="B473" s="748" t="s">
        <v>569</v>
      </c>
      <c r="C473" s="749" t="s">
        <v>612</v>
      </c>
      <c r="D473" s="750" t="s">
        <v>613</v>
      </c>
      <c r="E473" s="751">
        <v>50113001</v>
      </c>
      <c r="F473" s="750" t="s">
        <v>654</v>
      </c>
      <c r="G473" s="749" t="s">
        <v>655</v>
      </c>
      <c r="H473" s="749">
        <v>100610</v>
      </c>
      <c r="I473" s="749">
        <v>610</v>
      </c>
      <c r="J473" s="749" t="s">
        <v>977</v>
      </c>
      <c r="K473" s="749" t="s">
        <v>978</v>
      </c>
      <c r="L473" s="752">
        <v>72.500000000000014</v>
      </c>
      <c r="M473" s="752">
        <v>2</v>
      </c>
      <c r="N473" s="753">
        <v>145.00000000000003</v>
      </c>
    </row>
    <row r="474" spans="1:14" ht="14.4" customHeight="1" x14ac:dyDescent="0.3">
      <c r="A474" s="747" t="s">
        <v>568</v>
      </c>
      <c r="B474" s="748" t="s">
        <v>569</v>
      </c>
      <c r="C474" s="749" t="s">
        <v>612</v>
      </c>
      <c r="D474" s="750" t="s">
        <v>613</v>
      </c>
      <c r="E474" s="751">
        <v>50113001</v>
      </c>
      <c r="F474" s="750" t="s">
        <v>654</v>
      </c>
      <c r="G474" s="749" t="s">
        <v>655</v>
      </c>
      <c r="H474" s="749">
        <v>153940</v>
      </c>
      <c r="I474" s="749">
        <v>53940</v>
      </c>
      <c r="J474" s="749" t="s">
        <v>979</v>
      </c>
      <c r="K474" s="749" t="s">
        <v>1333</v>
      </c>
      <c r="L474" s="752">
        <v>65.09</v>
      </c>
      <c r="M474" s="752">
        <v>2</v>
      </c>
      <c r="N474" s="753">
        <v>130.18</v>
      </c>
    </row>
    <row r="475" spans="1:14" ht="14.4" customHeight="1" x14ac:dyDescent="0.3">
      <c r="A475" s="747" t="s">
        <v>568</v>
      </c>
      <c r="B475" s="748" t="s">
        <v>569</v>
      </c>
      <c r="C475" s="749" t="s">
        <v>612</v>
      </c>
      <c r="D475" s="750" t="s">
        <v>613</v>
      </c>
      <c r="E475" s="751">
        <v>50113001</v>
      </c>
      <c r="F475" s="750" t="s">
        <v>654</v>
      </c>
      <c r="G475" s="749" t="s">
        <v>655</v>
      </c>
      <c r="H475" s="749">
        <v>100612</v>
      </c>
      <c r="I475" s="749">
        <v>612</v>
      </c>
      <c r="J475" s="749" t="s">
        <v>979</v>
      </c>
      <c r="K475" s="749" t="s">
        <v>980</v>
      </c>
      <c r="L475" s="752">
        <v>67.66</v>
      </c>
      <c r="M475" s="752">
        <v>1</v>
      </c>
      <c r="N475" s="753">
        <v>67.66</v>
      </c>
    </row>
    <row r="476" spans="1:14" ht="14.4" customHeight="1" x14ac:dyDescent="0.3">
      <c r="A476" s="747" t="s">
        <v>568</v>
      </c>
      <c r="B476" s="748" t="s">
        <v>569</v>
      </c>
      <c r="C476" s="749" t="s">
        <v>612</v>
      </c>
      <c r="D476" s="750" t="s">
        <v>613</v>
      </c>
      <c r="E476" s="751">
        <v>50113001</v>
      </c>
      <c r="F476" s="750" t="s">
        <v>654</v>
      </c>
      <c r="G476" s="749" t="s">
        <v>655</v>
      </c>
      <c r="H476" s="749">
        <v>395294</v>
      </c>
      <c r="I476" s="749">
        <v>180306</v>
      </c>
      <c r="J476" s="749" t="s">
        <v>981</v>
      </c>
      <c r="K476" s="749" t="s">
        <v>982</v>
      </c>
      <c r="L476" s="752">
        <v>174.22499999999999</v>
      </c>
      <c r="M476" s="752">
        <v>6</v>
      </c>
      <c r="N476" s="753">
        <v>1045.3499999999999</v>
      </c>
    </row>
    <row r="477" spans="1:14" ht="14.4" customHeight="1" x14ac:dyDescent="0.3">
      <c r="A477" s="747" t="s">
        <v>568</v>
      </c>
      <c r="B477" s="748" t="s">
        <v>569</v>
      </c>
      <c r="C477" s="749" t="s">
        <v>612</v>
      </c>
      <c r="D477" s="750" t="s">
        <v>613</v>
      </c>
      <c r="E477" s="751">
        <v>50113001</v>
      </c>
      <c r="F477" s="750" t="s">
        <v>654</v>
      </c>
      <c r="G477" s="749" t="s">
        <v>655</v>
      </c>
      <c r="H477" s="749">
        <v>846846</v>
      </c>
      <c r="I477" s="749">
        <v>0</v>
      </c>
      <c r="J477" s="749" t="s">
        <v>1334</v>
      </c>
      <c r="K477" s="749" t="s">
        <v>570</v>
      </c>
      <c r="L477" s="752">
        <v>37.15</v>
      </c>
      <c r="M477" s="752">
        <v>4</v>
      </c>
      <c r="N477" s="753">
        <v>148.6</v>
      </c>
    </row>
    <row r="478" spans="1:14" ht="14.4" customHeight="1" x14ac:dyDescent="0.3">
      <c r="A478" s="747" t="s">
        <v>568</v>
      </c>
      <c r="B478" s="748" t="s">
        <v>569</v>
      </c>
      <c r="C478" s="749" t="s">
        <v>612</v>
      </c>
      <c r="D478" s="750" t="s">
        <v>613</v>
      </c>
      <c r="E478" s="751">
        <v>50113001</v>
      </c>
      <c r="F478" s="750" t="s">
        <v>654</v>
      </c>
      <c r="G478" s="749" t="s">
        <v>655</v>
      </c>
      <c r="H478" s="749">
        <v>100616</v>
      </c>
      <c r="I478" s="749">
        <v>616</v>
      </c>
      <c r="J478" s="749" t="s">
        <v>986</v>
      </c>
      <c r="K478" s="749" t="s">
        <v>987</v>
      </c>
      <c r="L478" s="752">
        <v>94.82</v>
      </c>
      <c r="M478" s="752">
        <v>3</v>
      </c>
      <c r="N478" s="753">
        <v>284.45999999999998</v>
      </c>
    </row>
    <row r="479" spans="1:14" ht="14.4" customHeight="1" x14ac:dyDescent="0.3">
      <c r="A479" s="747" t="s">
        <v>568</v>
      </c>
      <c r="B479" s="748" t="s">
        <v>569</v>
      </c>
      <c r="C479" s="749" t="s">
        <v>612</v>
      </c>
      <c r="D479" s="750" t="s">
        <v>613</v>
      </c>
      <c r="E479" s="751">
        <v>50113001</v>
      </c>
      <c r="F479" s="750" t="s">
        <v>654</v>
      </c>
      <c r="G479" s="749" t="s">
        <v>655</v>
      </c>
      <c r="H479" s="749">
        <v>175025</v>
      </c>
      <c r="I479" s="749">
        <v>75025</v>
      </c>
      <c r="J479" s="749" t="s">
        <v>986</v>
      </c>
      <c r="K479" s="749" t="s">
        <v>1335</v>
      </c>
      <c r="L479" s="752">
        <v>43.92</v>
      </c>
      <c r="M479" s="752">
        <v>5</v>
      </c>
      <c r="N479" s="753">
        <v>219.60000000000002</v>
      </c>
    </row>
    <row r="480" spans="1:14" ht="14.4" customHeight="1" x14ac:dyDescent="0.3">
      <c r="A480" s="747" t="s">
        <v>568</v>
      </c>
      <c r="B480" s="748" t="s">
        <v>569</v>
      </c>
      <c r="C480" s="749" t="s">
        <v>612</v>
      </c>
      <c r="D480" s="750" t="s">
        <v>613</v>
      </c>
      <c r="E480" s="751">
        <v>50113001</v>
      </c>
      <c r="F480" s="750" t="s">
        <v>654</v>
      </c>
      <c r="G480" s="749" t="s">
        <v>655</v>
      </c>
      <c r="H480" s="749">
        <v>148578</v>
      </c>
      <c r="I480" s="749">
        <v>48578</v>
      </c>
      <c r="J480" s="749" t="s">
        <v>988</v>
      </c>
      <c r="K480" s="749" t="s">
        <v>1336</v>
      </c>
      <c r="L480" s="752">
        <v>54.979999999999983</v>
      </c>
      <c r="M480" s="752">
        <v>1</v>
      </c>
      <c r="N480" s="753">
        <v>54.979999999999983</v>
      </c>
    </row>
    <row r="481" spans="1:14" ht="14.4" customHeight="1" x14ac:dyDescent="0.3">
      <c r="A481" s="747" t="s">
        <v>568</v>
      </c>
      <c r="B481" s="748" t="s">
        <v>569</v>
      </c>
      <c r="C481" s="749" t="s">
        <v>612</v>
      </c>
      <c r="D481" s="750" t="s">
        <v>613</v>
      </c>
      <c r="E481" s="751">
        <v>50113001</v>
      </c>
      <c r="F481" s="750" t="s">
        <v>654</v>
      </c>
      <c r="G481" s="749" t="s">
        <v>655</v>
      </c>
      <c r="H481" s="749">
        <v>848632</v>
      </c>
      <c r="I481" s="749">
        <v>125315</v>
      </c>
      <c r="J481" s="749" t="s">
        <v>988</v>
      </c>
      <c r="K481" s="749" t="s">
        <v>989</v>
      </c>
      <c r="L481" s="752">
        <v>58.20000000000001</v>
      </c>
      <c r="M481" s="752">
        <v>3</v>
      </c>
      <c r="N481" s="753">
        <v>174.60000000000002</v>
      </c>
    </row>
    <row r="482" spans="1:14" ht="14.4" customHeight="1" x14ac:dyDescent="0.3">
      <c r="A482" s="747" t="s">
        <v>568</v>
      </c>
      <c r="B482" s="748" t="s">
        <v>569</v>
      </c>
      <c r="C482" s="749" t="s">
        <v>612</v>
      </c>
      <c r="D482" s="750" t="s">
        <v>613</v>
      </c>
      <c r="E482" s="751">
        <v>50113001</v>
      </c>
      <c r="F482" s="750" t="s">
        <v>654</v>
      </c>
      <c r="G482" s="749" t="s">
        <v>655</v>
      </c>
      <c r="H482" s="749">
        <v>102429</v>
      </c>
      <c r="I482" s="749">
        <v>2429</v>
      </c>
      <c r="J482" s="749" t="s">
        <v>990</v>
      </c>
      <c r="K482" s="749" t="s">
        <v>1337</v>
      </c>
      <c r="L482" s="752">
        <v>50.58</v>
      </c>
      <c r="M482" s="752">
        <v>1</v>
      </c>
      <c r="N482" s="753">
        <v>50.58</v>
      </c>
    </row>
    <row r="483" spans="1:14" ht="14.4" customHeight="1" x14ac:dyDescent="0.3">
      <c r="A483" s="747" t="s">
        <v>568</v>
      </c>
      <c r="B483" s="748" t="s">
        <v>569</v>
      </c>
      <c r="C483" s="749" t="s">
        <v>612</v>
      </c>
      <c r="D483" s="750" t="s">
        <v>613</v>
      </c>
      <c r="E483" s="751">
        <v>50113001</v>
      </c>
      <c r="F483" s="750" t="s">
        <v>654</v>
      </c>
      <c r="G483" s="749" t="s">
        <v>655</v>
      </c>
      <c r="H483" s="749">
        <v>101845</v>
      </c>
      <c r="I483" s="749">
        <v>1845</v>
      </c>
      <c r="J483" s="749" t="s">
        <v>990</v>
      </c>
      <c r="K483" s="749" t="s">
        <v>991</v>
      </c>
      <c r="L483" s="752">
        <v>74.379999999999981</v>
      </c>
      <c r="M483" s="752">
        <v>1</v>
      </c>
      <c r="N483" s="753">
        <v>74.379999999999981</v>
      </c>
    </row>
    <row r="484" spans="1:14" ht="14.4" customHeight="1" x14ac:dyDescent="0.3">
      <c r="A484" s="747" t="s">
        <v>568</v>
      </c>
      <c r="B484" s="748" t="s">
        <v>569</v>
      </c>
      <c r="C484" s="749" t="s">
        <v>612</v>
      </c>
      <c r="D484" s="750" t="s">
        <v>613</v>
      </c>
      <c r="E484" s="751">
        <v>50113001</v>
      </c>
      <c r="F484" s="750" t="s">
        <v>654</v>
      </c>
      <c r="G484" s="749" t="s">
        <v>655</v>
      </c>
      <c r="H484" s="749">
        <v>109847</v>
      </c>
      <c r="I484" s="749">
        <v>9847</v>
      </c>
      <c r="J484" s="749" t="s">
        <v>992</v>
      </c>
      <c r="K484" s="749" t="s">
        <v>993</v>
      </c>
      <c r="L484" s="752">
        <v>41.060000000000009</v>
      </c>
      <c r="M484" s="752">
        <v>1</v>
      </c>
      <c r="N484" s="753">
        <v>41.060000000000009</v>
      </c>
    </row>
    <row r="485" spans="1:14" ht="14.4" customHeight="1" x14ac:dyDescent="0.3">
      <c r="A485" s="747" t="s">
        <v>568</v>
      </c>
      <c r="B485" s="748" t="s">
        <v>569</v>
      </c>
      <c r="C485" s="749" t="s">
        <v>612</v>
      </c>
      <c r="D485" s="750" t="s">
        <v>613</v>
      </c>
      <c r="E485" s="751">
        <v>50113001</v>
      </c>
      <c r="F485" s="750" t="s">
        <v>654</v>
      </c>
      <c r="G485" s="749" t="s">
        <v>655</v>
      </c>
      <c r="H485" s="749">
        <v>109844</v>
      </c>
      <c r="I485" s="749">
        <v>9844</v>
      </c>
      <c r="J485" s="749" t="s">
        <v>992</v>
      </c>
      <c r="K485" s="749" t="s">
        <v>1338</v>
      </c>
      <c r="L485" s="752">
        <v>73.11</v>
      </c>
      <c r="M485" s="752">
        <v>2</v>
      </c>
      <c r="N485" s="753">
        <v>146.22</v>
      </c>
    </row>
    <row r="486" spans="1:14" ht="14.4" customHeight="1" x14ac:dyDescent="0.3">
      <c r="A486" s="747" t="s">
        <v>568</v>
      </c>
      <c r="B486" s="748" t="s">
        <v>569</v>
      </c>
      <c r="C486" s="749" t="s">
        <v>612</v>
      </c>
      <c r="D486" s="750" t="s">
        <v>613</v>
      </c>
      <c r="E486" s="751">
        <v>50113001</v>
      </c>
      <c r="F486" s="750" t="s">
        <v>654</v>
      </c>
      <c r="G486" s="749" t="s">
        <v>655</v>
      </c>
      <c r="H486" s="749">
        <v>191836</v>
      </c>
      <c r="I486" s="749">
        <v>91836</v>
      </c>
      <c r="J486" s="749" t="s">
        <v>992</v>
      </c>
      <c r="K486" s="749" t="s">
        <v>1339</v>
      </c>
      <c r="L486" s="752">
        <v>44.67</v>
      </c>
      <c r="M486" s="752">
        <v>1</v>
      </c>
      <c r="N486" s="753">
        <v>44.67</v>
      </c>
    </row>
    <row r="487" spans="1:14" ht="14.4" customHeight="1" x14ac:dyDescent="0.3">
      <c r="A487" s="747" t="s">
        <v>568</v>
      </c>
      <c r="B487" s="748" t="s">
        <v>569</v>
      </c>
      <c r="C487" s="749" t="s">
        <v>612</v>
      </c>
      <c r="D487" s="750" t="s">
        <v>613</v>
      </c>
      <c r="E487" s="751">
        <v>50113001</v>
      </c>
      <c r="F487" s="750" t="s">
        <v>654</v>
      </c>
      <c r="G487" s="749" t="s">
        <v>655</v>
      </c>
      <c r="H487" s="749">
        <v>132083</v>
      </c>
      <c r="I487" s="749">
        <v>32083</v>
      </c>
      <c r="J487" s="749" t="s">
        <v>1340</v>
      </c>
      <c r="K487" s="749" t="s">
        <v>1341</v>
      </c>
      <c r="L487" s="752">
        <v>23.029999999999998</v>
      </c>
      <c r="M487" s="752">
        <v>2</v>
      </c>
      <c r="N487" s="753">
        <v>46.059999999999995</v>
      </c>
    </row>
    <row r="488" spans="1:14" ht="14.4" customHeight="1" x14ac:dyDescent="0.3">
      <c r="A488" s="747" t="s">
        <v>568</v>
      </c>
      <c r="B488" s="748" t="s">
        <v>569</v>
      </c>
      <c r="C488" s="749" t="s">
        <v>612</v>
      </c>
      <c r="D488" s="750" t="s">
        <v>613</v>
      </c>
      <c r="E488" s="751">
        <v>50113001</v>
      </c>
      <c r="F488" s="750" t="s">
        <v>654</v>
      </c>
      <c r="G488" s="749" t="s">
        <v>655</v>
      </c>
      <c r="H488" s="749">
        <v>201131</v>
      </c>
      <c r="I488" s="749">
        <v>201131</v>
      </c>
      <c r="J488" s="749" t="s">
        <v>1342</v>
      </c>
      <c r="K488" s="749" t="s">
        <v>1341</v>
      </c>
      <c r="L488" s="752">
        <v>23.32</v>
      </c>
      <c r="M488" s="752">
        <v>1</v>
      </c>
      <c r="N488" s="753">
        <v>23.32</v>
      </c>
    </row>
    <row r="489" spans="1:14" ht="14.4" customHeight="1" x14ac:dyDescent="0.3">
      <c r="A489" s="747" t="s">
        <v>568</v>
      </c>
      <c r="B489" s="748" t="s">
        <v>569</v>
      </c>
      <c r="C489" s="749" t="s">
        <v>612</v>
      </c>
      <c r="D489" s="750" t="s">
        <v>613</v>
      </c>
      <c r="E489" s="751">
        <v>50113001</v>
      </c>
      <c r="F489" s="750" t="s">
        <v>654</v>
      </c>
      <c r="G489" s="749" t="s">
        <v>655</v>
      </c>
      <c r="H489" s="749">
        <v>216873</v>
      </c>
      <c r="I489" s="749">
        <v>216873</v>
      </c>
      <c r="J489" s="749" t="s">
        <v>1343</v>
      </c>
      <c r="K489" s="749" t="s">
        <v>1344</v>
      </c>
      <c r="L489" s="752">
        <v>246.64999999999998</v>
      </c>
      <c r="M489" s="752">
        <v>1</v>
      </c>
      <c r="N489" s="753">
        <v>246.64999999999998</v>
      </c>
    </row>
    <row r="490" spans="1:14" ht="14.4" customHeight="1" x14ac:dyDescent="0.3">
      <c r="A490" s="747" t="s">
        <v>568</v>
      </c>
      <c r="B490" s="748" t="s">
        <v>569</v>
      </c>
      <c r="C490" s="749" t="s">
        <v>612</v>
      </c>
      <c r="D490" s="750" t="s">
        <v>613</v>
      </c>
      <c r="E490" s="751">
        <v>50113001</v>
      </c>
      <c r="F490" s="750" t="s">
        <v>654</v>
      </c>
      <c r="G490" s="749" t="s">
        <v>655</v>
      </c>
      <c r="H490" s="749">
        <v>214619</v>
      </c>
      <c r="I490" s="749">
        <v>214619</v>
      </c>
      <c r="J490" s="749" t="s">
        <v>1345</v>
      </c>
      <c r="K490" s="749" t="s">
        <v>1346</v>
      </c>
      <c r="L490" s="752">
        <v>224.38000000000005</v>
      </c>
      <c r="M490" s="752">
        <v>1</v>
      </c>
      <c r="N490" s="753">
        <v>224.38000000000005</v>
      </c>
    </row>
    <row r="491" spans="1:14" ht="14.4" customHeight="1" x14ac:dyDescent="0.3">
      <c r="A491" s="747" t="s">
        <v>568</v>
      </c>
      <c r="B491" s="748" t="s">
        <v>569</v>
      </c>
      <c r="C491" s="749" t="s">
        <v>612</v>
      </c>
      <c r="D491" s="750" t="s">
        <v>613</v>
      </c>
      <c r="E491" s="751">
        <v>50113001</v>
      </c>
      <c r="F491" s="750" t="s">
        <v>654</v>
      </c>
      <c r="G491" s="749" t="s">
        <v>660</v>
      </c>
      <c r="H491" s="749">
        <v>56976</v>
      </c>
      <c r="I491" s="749">
        <v>56976</v>
      </c>
      <c r="J491" s="749" t="s">
        <v>1347</v>
      </c>
      <c r="K491" s="749" t="s">
        <v>1348</v>
      </c>
      <c r="L491" s="752">
        <v>11.840000000000002</v>
      </c>
      <c r="M491" s="752">
        <v>2</v>
      </c>
      <c r="N491" s="753">
        <v>23.680000000000003</v>
      </c>
    </row>
    <row r="492" spans="1:14" ht="14.4" customHeight="1" x14ac:dyDescent="0.3">
      <c r="A492" s="747" t="s">
        <v>568</v>
      </c>
      <c r="B492" s="748" t="s">
        <v>569</v>
      </c>
      <c r="C492" s="749" t="s">
        <v>612</v>
      </c>
      <c r="D492" s="750" t="s">
        <v>613</v>
      </c>
      <c r="E492" s="751">
        <v>50113001</v>
      </c>
      <c r="F492" s="750" t="s">
        <v>654</v>
      </c>
      <c r="G492" s="749" t="s">
        <v>660</v>
      </c>
      <c r="H492" s="749">
        <v>150316</v>
      </c>
      <c r="I492" s="749">
        <v>50316</v>
      </c>
      <c r="J492" s="749" t="s">
        <v>996</v>
      </c>
      <c r="K492" s="749" t="s">
        <v>691</v>
      </c>
      <c r="L492" s="752">
        <v>69.370000000000019</v>
      </c>
      <c r="M492" s="752">
        <v>2</v>
      </c>
      <c r="N492" s="753">
        <v>138.74000000000004</v>
      </c>
    </row>
    <row r="493" spans="1:14" ht="14.4" customHeight="1" x14ac:dyDescent="0.3">
      <c r="A493" s="747" t="s">
        <v>568</v>
      </c>
      <c r="B493" s="748" t="s">
        <v>569</v>
      </c>
      <c r="C493" s="749" t="s">
        <v>612</v>
      </c>
      <c r="D493" s="750" t="s">
        <v>613</v>
      </c>
      <c r="E493" s="751">
        <v>50113001</v>
      </c>
      <c r="F493" s="750" t="s">
        <v>654</v>
      </c>
      <c r="G493" s="749" t="s">
        <v>655</v>
      </c>
      <c r="H493" s="749">
        <v>191217</v>
      </c>
      <c r="I493" s="749">
        <v>91217</v>
      </c>
      <c r="J493" s="749" t="s">
        <v>1349</v>
      </c>
      <c r="K493" s="749" t="s">
        <v>1350</v>
      </c>
      <c r="L493" s="752">
        <v>80.730000000000018</v>
      </c>
      <c r="M493" s="752">
        <v>2</v>
      </c>
      <c r="N493" s="753">
        <v>161.46000000000004</v>
      </c>
    </row>
    <row r="494" spans="1:14" ht="14.4" customHeight="1" x14ac:dyDescent="0.3">
      <c r="A494" s="747" t="s">
        <v>568</v>
      </c>
      <c r="B494" s="748" t="s">
        <v>569</v>
      </c>
      <c r="C494" s="749" t="s">
        <v>612</v>
      </c>
      <c r="D494" s="750" t="s">
        <v>613</v>
      </c>
      <c r="E494" s="751">
        <v>50113001</v>
      </c>
      <c r="F494" s="750" t="s">
        <v>654</v>
      </c>
      <c r="G494" s="749" t="s">
        <v>660</v>
      </c>
      <c r="H494" s="749">
        <v>158380</v>
      </c>
      <c r="I494" s="749">
        <v>58380</v>
      </c>
      <c r="J494" s="749" t="s">
        <v>1351</v>
      </c>
      <c r="K494" s="749" t="s">
        <v>1352</v>
      </c>
      <c r="L494" s="752">
        <v>81.200000000000031</v>
      </c>
      <c r="M494" s="752">
        <v>6</v>
      </c>
      <c r="N494" s="753">
        <v>487.20000000000016</v>
      </c>
    </row>
    <row r="495" spans="1:14" ht="14.4" customHeight="1" x14ac:dyDescent="0.3">
      <c r="A495" s="747" t="s">
        <v>568</v>
      </c>
      <c r="B495" s="748" t="s">
        <v>569</v>
      </c>
      <c r="C495" s="749" t="s">
        <v>612</v>
      </c>
      <c r="D495" s="750" t="s">
        <v>613</v>
      </c>
      <c r="E495" s="751">
        <v>50113001</v>
      </c>
      <c r="F495" s="750" t="s">
        <v>654</v>
      </c>
      <c r="G495" s="749" t="s">
        <v>655</v>
      </c>
      <c r="H495" s="749">
        <v>103550</v>
      </c>
      <c r="I495" s="749">
        <v>3550</v>
      </c>
      <c r="J495" s="749" t="s">
        <v>997</v>
      </c>
      <c r="K495" s="749" t="s">
        <v>998</v>
      </c>
      <c r="L495" s="752">
        <v>39.86</v>
      </c>
      <c r="M495" s="752">
        <v>5</v>
      </c>
      <c r="N495" s="753">
        <v>199.3</v>
      </c>
    </row>
    <row r="496" spans="1:14" ht="14.4" customHeight="1" x14ac:dyDescent="0.3">
      <c r="A496" s="747" t="s">
        <v>568</v>
      </c>
      <c r="B496" s="748" t="s">
        <v>569</v>
      </c>
      <c r="C496" s="749" t="s">
        <v>612</v>
      </c>
      <c r="D496" s="750" t="s">
        <v>613</v>
      </c>
      <c r="E496" s="751">
        <v>50113001</v>
      </c>
      <c r="F496" s="750" t="s">
        <v>654</v>
      </c>
      <c r="G496" s="749" t="s">
        <v>655</v>
      </c>
      <c r="H496" s="749">
        <v>184785</v>
      </c>
      <c r="I496" s="749">
        <v>84785</v>
      </c>
      <c r="J496" s="749" t="s">
        <v>999</v>
      </c>
      <c r="K496" s="749" t="s">
        <v>1000</v>
      </c>
      <c r="L496" s="752">
        <v>192.96000000000004</v>
      </c>
      <c r="M496" s="752">
        <v>4</v>
      </c>
      <c r="N496" s="753">
        <v>771.84000000000015</v>
      </c>
    </row>
    <row r="497" spans="1:14" ht="14.4" customHeight="1" x14ac:dyDescent="0.3">
      <c r="A497" s="747" t="s">
        <v>568</v>
      </c>
      <c r="B497" s="748" t="s">
        <v>569</v>
      </c>
      <c r="C497" s="749" t="s">
        <v>612</v>
      </c>
      <c r="D497" s="750" t="s">
        <v>613</v>
      </c>
      <c r="E497" s="751">
        <v>50113001</v>
      </c>
      <c r="F497" s="750" t="s">
        <v>654</v>
      </c>
      <c r="G497" s="749" t="s">
        <v>655</v>
      </c>
      <c r="H497" s="749">
        <v>142595</v>
      </c>
      <c r="I497" s="749">
        <v>42595</v>
      </c>
      <c r="J497" s="749" t="s">
        <v>1353</v>
      </c>
      <c r="K497" s="749" t="s">
        <v>1354</v>
      </c>
      <c r="L497" s="752">
        <v>943.7700000000001</v>
      </c>
      <c r="M497" s="752">
        <v>1</v>
      </c>
      <c r="N497" s="753">
        <v>943.7700000000001</v>
      </c>
    </row>
    <row r="498" spans="1:14" ht="14.4" customHeight="1" x14ac:dyDescent="0.3">
      <c r="A498" s="747" t="s">
        <v>568</v>
      </c>
      <c r="B498" s="748" t="s">
        <v>569</v>
      </c>
      <c r="C498" s="749" t="s">
        <v>612</v>
      </c>
      <c r="D498" s="750" t="s">
        <v>613</v>
      </c>
      <c r="E498" s="751">
        <v>50113001</v>
      </c>
      <c r="F498" s="750" t="s">
        <v>654</v>
      </c>
      <c r="G498" s="749" t="s">
        <v>655</v>
      </c>
      <c r="H498" s="749">
        <v>207604</v>
      </c>
      <c r="I498" s="749">
        <v>207604</v>
      </c>
      <c r="J498" s="749" t="s">
        <v>1355</v>
      </c>
      <c r="K498" s="749" t="s">
        <v>1341</v>
      </c>
      <c r="L498" s="752">
        <v>75.650000000000006</v>
      </c>
      <c r="M498" s="752">
        <v>1</v>
      </c>
      <c r="N498" s="753">
        <v>75.650000000000006</v>
      </c>
    </row>
    <row r="499" spans="1:14" ht="14.4" customHeight="1" x14ac:dyDescent="0.3">
      <c r="A499" s="747" t="s">
        <v>568</v>
      </c>
      <c r="B499" s="748" t="s">
        <v>569</v>
      </c>
      <c r="C499" s="749" t="s">
        <v>612</v>
      </c>
      <c r="D499" s="750" t="s">
        <v>613</v>
      </c>
      <c r="E499" s="751">
        <v>50113001</v>
      </c>
      <c r="F499" s="750" t="s">
        <v>654</v>
      </c>
      <c r="G499" s="749" t="s">
        <v>655</v>
      </c>
      <c r="H499" s="749">
        <v>100643</v>
      </c>
      <c r="I499" s="749">
        <v>643</v>
      </c>
      <c r="J499" s="749" t="s">
        <v>1356</v>
      </c>
      <c r="K499" s="749" t="s">
        <v>1357</v>
      </c>
      <c r="L499" s="752">
        <v>63.64</v>
      </c>
      <c r="M499" s="752">
        <v>1</v>
      </c>
      <c r="N499" s="753">
        <v>63.64</v>
      </c>
    </row>
    <row r="500" spans="1:14" ht="14.4" customHeight="1" x14ac:dyDescent="0.3">
      <c r="A500" s="747" t="s">
        <v>568</v>
      </c>
      <c r="B500" s="748" t="s">
        <v>569</v>
      </c>
      <c r="C500" s="749" t="s">
        <v>612</v>
      </c>
      <c r="D500" s="750" t="s">
        <v>613</v>
      </c>
      <c r="E500" s="751">
        <v>50113001</v>
      </c>
      <c r="F500" s="750" t="s">
        <v>654</v>
      </c>
      <c r="G500" s="749" t="s">
        <v>655</v>
      </c>
      <c r="H500" s="749">
        <v>158127</v>
      </c>
      <c r="I500" s="749">
        <v>10432</v>
      </c>
      <c r="J500" s="749" t="s">
        <v>1003</v>
      </c>
      <c r="K500" s="749" t="s">
        <v>1004</v>
      </c>
      <c r="L500" s="752">
        <v>126.56</v>
      </c>
      <c r="M500" s="752">
        <v>1</v>
      </c>
      <c r="N500" s="753">
        <v>126.56</v>
      </c>
    </row>
    <row r="501" spans="1:14" ht="14.4" customHeight="1" x14ac:dyDescent="0.3">
      <c r="A501" s="747" t="s">
        <v>568</v>
      </c>
      <c r="B501" s="748" t="s">
        <v>569</v>
      </c>
      <c r="C501" s="749" t="s">
        <v>612</v>
      </c>
      <c r="D501" s="750" t="s">
        <v>613</v>
      </c>
      <c r="E501" s="751">
        <v>50113001</v>
      </c>
      <c r="F501" s="750" t="s">
        <v>654</v>
      </c>
      <c r="G501" s="749" t="s">
        <v>655</v>
      </c>
      <c r="H501" s="749">
        <v>840813</v>
      </c>
      <c r="I501" s="749">
        <v>135844</v>
      </c>
      <c r="J501" s="749" t="s">
        <v>1358</v>
      </c>
      <c r="K501" s="749" t="s">
        <v>1359</v>
      </c>
      <c r="L501" s="752">
        <v>2145.0000000000005</v>
      </c>
      <c r="M501" s="752">
        <v>1</v>
      </c>
      <c r="N501" s="753">
        <v>2145.0000000000005</v>
      </c>
    </row>
    <row r="502" spans="1:14" ht="14.4" customHeight="1" x14ac:dyDescent="0.3">
      <c r="A502" s="747" t="s">
        <v>568</v>
      </c>
      <c r="B502" s="748" t="s">
        <v>569</v>
      </c>
      <c r="C502" s="749" t="s">
        <v>612</v>
      </c>
      <c r="D502" s="750" t="s">
        <v>613</v>
      </c>
      <c r="E502" s="751">
        <v>50113001</v>
      </c>
      <c r="F502" s="750" t="s">
        <v>654</v>
      </c>
      <c r="G502" s="749" t="s">
        <v>655</v>
      </c>
      <c r="H502" s="749">
        <v>117926</v>
      </c>
      <c r="I502" s="749">
        <v>201609</v>
      </c>
      <c r="J502" s="749" t="s">
        <v>1360</v>
      </c>
      <c r="K502" s="749" t="s">
        <v>1361</v>
      </c>
      <c r="L502" s="752">
        <v>41.180000000000007</v>
      </c>
      <c r="M502" s="752">
        <v>2</v>
      </c>
      <c r="N502" s="753">
        <v>82.360000000000014</v>
      </c>
    </row>
    <row r="503" spans="1:14" ht="14.4" customHeight="1" x14ac:dyDescent="0.3">
      <c r="A503" s="747" t="s">
        <v>568</v>
      </c>
      <c r="B503" s="748" t="s">
        <v>569</v>
      </c>
      <c r="C503" s="749" t="s">
        <v>612</v>
      </c>
      <c r="D503" s="750" t="s">
        <v>613</v>
      </c>
      <c r="E503" s="751">
        <v>50113001</v>
      </c>
      <c r="F503" s="750" t="s">
        <v>654</v>
      </c>
      <c r="G503" s="749" t="s">
        <v>655</v>
      </c>
      <c r="H503" s="749">
        <v>201608</v>
      </c>
      <c r="I503" s="749">
        <v>201608</v>
      </c>
      <c r="J503" s="749" t="s">
        <v>1360</v>
      </c>
      <c r="K503" s="749" t="s">
        <v>1362</v>
      </c>
      <c r="L503" s="752">
        <v>35.79</v>
      </c>
      <c r="M503" s="752">
        <v>3</v>
      </c>
      <c r="N503" s="753">
        <v>107.37</v>
      </c>
    </row>
    <row r="504" spans="1:14" ht="14.4" customHeight="1" x14ac:dyDescent="0.3">
      <c r="A504" s="747" t="s">
        <v>568</v>
      </c>
      <c r="B504" s="748" t="s">
        <v>569</v>
      </c>
      <c r="C504" s="749" t="s">
        <v>612</v>
      </c>
      <c r="D504" s="750" t="s">
        <v>613</v>
      </c>
      <c r="E504" s="751">
        <v>50113001</v>
      </c>
      <c r="F504" s="750" t="s">
        <v>654</v>
      </c>
      <c r="G504" s="749" t="s">
        <v>660</v>
      </c>
      <c r="H504" s="749">
        <v>153950</v>
      </c>
      <c r="I504" s="749">
        <v>53950</v>
      </c>
      <c r="J504" s="749" t="s">
        <v>1363</v>
      </c>
      <c r="K504" s="749" t="s">
        <v>1364</v>
      </c>
      <c r="L504" s="752">
        <v>91.53000000000003</v>
      </c>
      <c r="M504" s="752">
        <v>2</v>
      </c>
      <c r="N504" s="753">
        <v>183.06000000000006</v>
      </c>
    </row>
    <row r="505" spans="1:14" ht="14.4" customHeight="1" x14ac:dyDescent="0.3">
      <c r="A505" s="747" t="s">
        <v>568</v>
      </c>
      <c r="B505" s="748" t="s">
        <v>569</v>
      </c>
      <c r="C505" s="749" t="s">
        <v>612</v>
      </c>
      <c r="D505" s="750" t="s">
        <v>613</v>
      </c>
      <c r="E505" s="751">
        <v>50113001</v>
      </c>
      <c r="F505" s="750" t="s">
        <v>654</v>
      </c>
      <c r="G505" s="749" t="s">
        <v>660</v>
      </c>
      <c r="H505" s="749">
        <v>989453</v>
      </c>
      <c r="I505" s="749">
        <v>146899</v>
      </c>
      <c r="J505" s="749" t="s">
        <v>1011</v>
      </c>
      <c r="K505" s="749" t="s">
        <v>1012</v>
      </c>
      <c r="L505" s="752">
        <v>45.489999999999995</v>
      </c>
      <c r="M505" s="752">
        <v>2</v>
      </c>
      <c r="N505" s="753">
        <v>90.97999999999999</v>
      </c>
    </row>
    <row r="506" spans="1:14" ht="14.4" customHeight="1" x14ac:dyDescent="0.3">
      <c r="A506" s="747" t="s">
        <v>568</v>
      </c>
      <c r="B506" s="748" t="s">
        <v>569</v>
      </c>
      <c r="C506" s="749" t="s">
        <v>612</v>
      </c>
      <c r="D506" s="750" t="s">
        <v>613</v>
      </c>
      <c r="E506" s="751">
        <v>50113002</v>
      </c>
      <c r="F506" s="750" t="s">
        <v>1015</v>
      </c>
      <c r="G506" s="749" t="s">
        <v>655</v>
      </c>
      <c r="H506" s="749">
        <v>195947</v>
      </c>
      <c r="I506" s="749">
        <v>95947</v>
      </c>
      <c r="J506" s="749" t="s">
        <v>1365</v>
      </c>
      <c r="K506" s="749" t="s">
        <v>1366</v>
      </c>
      <c r="L506" s="752">
        <v>2081.2000000000003</v>
      </c>
      <c r="M506" s="752">
        <v>1</v>
      </c>
      <c r="N506" s="753">
        <v>2081.2000000000003</v>
      </c>
    </row>
    <row r="507" spans="1:14" ht="14.4" customHeight="1" x14ac:dyDescent="0.3">
      <c r="A507" s="747" t="s">
        <v>568</v>
      </c>
      <c r="B507" s="748" t="s">
        <v>569</v>
      </c>
      <c r="C507" s="749" t="s">
        <v>612</v>
      </c>
      <c r="D507" s="750" t="s">
        <v>613</v>
      </c>
      <c r="E507" s="751">
        <v>50113002</v>
      </c>
      <c r="F507" s="750" t="s">
        <v>1015</v>
      </c>
      <c r="G507" s="749" t="s">
        <v>655</v>
      </c>
      <c r="H507" s="749">
        <v>396914</v>
      </c>
      <c r="I507" s="749">
        <v>52301</v>
      </c>
      <c r="J507" s="749" t="s">
        <v>1016</v>
      </c>
      <c r="K507" s="749" t="s">
        <v>1017</v>
      </c>
      <c r="L507" s="752">
        <v>2221.34</v>
      </c>
      <c r="M507" s="752">
        <v>1</v>
      </c>
      <c r="N507" s="753">
        <v>2221.34</v>
      </c>
    </row>
    <row r="508" spans="1:14" ht="14.4" customHeight="1" x14ac:dyDescent="0.3">
      <c r="A508" s="747" t="s">
        <v>568</v>
      </c>
      <c r="B508" s="748" t="s">
        <v>569</v>
      </c>
      <c r="C508" s="749" t="s">
        <v>612</v>
      </c>
      <c r="D508" s="750" t="s">
        <v>613</v>
      </c>
      <c r="E508" s="751">
        <v>50113002</v>
      </c>
      <c r="F508" s="750" t="s">
        <v>1015</v>
      </c>
      <c r="G508" s="749" t="s">
        <v>655</v>
      </c>
      <c r="H508" s="749">
        <v>142003</v>
      </c>
      <c r="I508" s="749">
        <v>142003</v>
      </c>
      <c r="J508" s="749" t="s">
        <v>1018</v>
      </c>
      <c r="K508" s="749" t="s">
        <v>1019</v>
      </c>
      <c r="L508" s="752">
        <v>3409.9999999999991</v>
      </c>
      <c r="M508" s="752">
        <v>0.5</v>
      </c>
      <c r="N508" s="753">
        <v>1704.9999999999995</v>
      </c>
    </row>
    <row r="509" spans="1:14" ht="14.4" customHeight="1" x14ac:dyDescent="0.3">
      <c r="A509" s="747" t="s">
        <v>568</v>
      </c>
      <c r="B509" s="748" t="s">
        <v>569</v>
      </c>
      <c r="C509" s="749" t="s">
        <v>612</v>
      </c>
      <c r="D509" s="750" t="s">
        <v>613</v>
      </c>
      <c r="E509" s="751">
        <v>50113002</v>
      </c>
      <c r="F509" s="750" t="s">
        <v>1015</v>
      </c>
      <c r="G509" s="749" t="s">
        <v>655</v>
      </c>
      <c r="H509" s="749">
        <v>103513</v>
      </c>
      <c r="I509" s="749">
        <v>3513</v>
      </c>
      <c r="J509" s="749" t="s">
        <v>1020</v>
      </c>
      <c r="K509" s="749" t="s">
        <v>1021</v>
      </c>
      <c r="L509" s="752">
        <v>1999.9999999999998</v>
      </c>
      <c r="M509" s="752">
        <v>1</v>
      </c>
      <c r="N509" s="753">
        <v>1999.9999999999998</v>
      </c>
    </row>
    <row r="510" spans="1:14" ht="14.4" customHeight="1" x14ac:dyDescent="0.3">
      <c r="A510" s="747" t="s">
        <v>568</v>
      </c>
      <c r="B510" s="748" t="s">
        <v>569</v>
      </c>
      <c r="C510" s="749" t="s">
        <v>612</v>
      </c>
      <c r="D510" s="750" t="s">
        <v>613</v>
      </c>
      <c r="E510" s="751">
        <v>50113002</v>
      </c>
      <c r="F510" s="750" t="s">
        <v>1015</v>
      </c>
      <c r="G510" s="749" t="s">
        <v>655</v>
      </c>
      <c r="H510" s="749">
        <v>103414</v>
      </c>
      <c r="I510" s="749">
        <v>3414</v>
      </c>
      <c r="J510" s="749" t="s">
        <v>1367</v>
      </c>
      <c r="K510" s="749" t="s">
        <v>1021</v>
      </c>
      <c r="L510" s="752">
        <v>2513.7399999999998</v>
      </c>
      <c r="M510" s="752">
        <v>1</v>
      </c>
      <c r="N510" s="753">
        <v>2513.7399999999998</v>
      </c>
    </row>
    <row r="511" spans="1:14" ht="14.4" customHeight="1" x14ac:dyDescent="0.3">
      <c r="A511" s="747" t="s">
        <v>568</v>
      </c>
      <c r="B511" s="748" t="s">
        <v>569</v>
      </c>
      <c r="C511" s="749" t="s">
        <v>612</v>
      </c>
      <c r="D511" s="750" t="s">
        <v>613</v>
      </c>
      <c r="E511" s="751">
        <v>50113002</v>
      </c>
      <c r="F511" s="750" t="s">
        <v>1015</v>
      </c>
      <c r="G511" s="749" t="s">
        <v>655</v>
      </c>
      <c r="H511" s="749">
        <v>110996</v>
      </c>
      <c r="I511" s="749">
        <v>10996</v>
      </c>
      <c r="J511" s="749" t="s">
        <v>1368</v>
      </c>
      <c r="K511" s="749" t="s">
        <v>1021</v>
      </c>
      <c r="L511" s="752">
        <v>2400</v>
      </c>
      <c r="M511" s="752">
        <v>1</v>
      </c>
      <c r="N511" s="753">
        <v>2400</v>
      </c>
    </row>
    <row r="512" spans="1:14" ht="14.4" customHeight="1" x14ac:dyDescent="0.3">
      <c r="A512" s="747" t="s">
        <v>568</v>
      </c>
      <c r="B512" s="748" t="s">
        <v>569</v>
      </c>
      <c r="C512" s="749" t="s">
        <v>612</v>
      </c>
      <c r="D512" s="750" t="s">
        <v>613</v>
      </c>
      <c r="E512" s="751">
        <v>50113002</v>
      </c>
      <c r="F512" s="750" t="s">
        <v>1015</v>
      </c>
      <c r="G512" s="749" t="s">
        <v>655</v>
      </c>
      <c r="H512" s="749">
        <v>118734</v>
      </c>
      <c r="I512" s="749">
        <v>18734</v>
      </c>
      <c r="J512" s="749" t="s">
        <v>1369</v>
      </c>
      <c r="K512" s="749" t="s">
        <v>1370</v>
      </c>
      <c r="L512" s="752">
        <v>2739.1700000000005</v>
      </c>
      <c r="M512" s="752">
        <v>1</v>
      </c>
      <c r="N512" s="753">
        <v>2739.1700000000005</v>
      </c>
    </row>
    <row r="513" spans="1:14" ht="14.4" customHeight="1" x14ac:dyDescent="0.3">
      <c r="A513" s="747" t="s">
        <v>568</v>
      </c>
      <c r="B513" s="748" t="s">
        <v>569</v>
      </c>
      <c r="C513" s="749" t="s">
        <v>612</v>
      </c>
      <c r="D513" s="750" t="s">
        <v>613</v>
      </c>
      <c r="E513" s="751">
        <v>50113006</v>
      </c>
      <c r="F513" s="750" t="s">
        <v>1022</v>
      </c>
      <c r="G513" s="749" t="s">
        <v>660</v>
      </c>
      <c r="H513" s="749">
        <v>33833</v>
      </c>
      <c r="I513" s="749">
        <v>33833</v>
      </c>
      <c r="J513" s="749" t="s">
        <v>1371</v>
      </c>
      <c r="K513" s="749" t="s">
        <v>1032</v>
      </c>
      <c r="L513" s="752">
        <v>163.66999999999999</v>
      </c>
      <c r="M513" s="752">
        <v>1</v>
      </c>
      <c r="N513" s="753">
        <v>163.66999999999999</v>
      </c>
    </row>
    <row r="514" spans="1:14" ht="14.4" customHeight="1" x14ac:dyDescent="0.3">
      <c r="A514" s="747" t="s">
        <v>568</v>
      </c>
      <c r="B514" s="748" t="s">
        <v>569</v>
      </c>
      <c r="C514" s="749" t="s">
        <v>612</v>
      </c>
      <c r="D514" s="750" t="s">
        <v>613</v>
      </c>
      <c r="E514" s="751">
        <v>50113006</v>
      </c>
      <c r="F514" s="750" t="s">
        <v>1022</v>
      </c>
      <c r="G514" s="749" t="s">
        <v>660</v>
      </c>
      <c r="H514" s="749">
        <v>133340</v>
      </c>
      <c r="I514" s="749">
        <v>33340</v>
      </c>
      <c r="J514" s="749" t="s">
        <v>1025</v>
      </c>
      <c r="K514" s="749" t="s">
        <v>1024</v>
      </c>
      <c r="L514" s="752">
        <v>40.92</v>
      </c>
      <c r="M514" s="752">
        <v>4</v>
      </c>
      <c r="N514" s="753">
        <v>163.68</v>
      </c>
    </row>
    <row r="515" spans="1:14" ht="14.4" customHeight="1" x14ac:dyDescent="0.3">
      <c r="A515" s="747" t="s">
        <v>568</v>
      </c>
      <c r="B515" s="748" t="s">
        <v>569</v>
      </c>
      <c r="C515" s="749" t="s">
        <v>612</v>
      </c>
      <c r="D515" s="750" t="s">
        <v>613</v>
      </c>
      <c r="E515" s="751">
        <v>50113006</v>
      </c>
      <c r="F515" s="750" t="s">
        <v>1022</v>
      </c>
      <c r="G515" s="749" t="s">
        <v>655</v>
      </c>
      <c r="H515" s="749">
        <v>217190</v>
      </c>
      <c r="I515" s="749">
        <v>217190</v>
      </c>
      <c r="J515" s="749" t="s">
        <v>1372</v>
      </c>
      <c r="K515" s="749" t="s">
        <v>929</v>
      </c>
      <c r="L515" s="752">
        <v>92.66</v>
      </c>
      <c r="M515" s="752">
        <v>145</v>
      </c>
      <c r="N515" s="753">
        <v>13435.699999999999</v>
      </c>
    </row>
    <row r="516" spans="1:14" ht="14.4" customHeight="1" x14ac:dyDescent="0.3">
      <c r="A516" s="747" t="s">
        <v>568</v>
      </c>
      <c r="B516" s="748" t="s">
        <v>569</v>
      </c>
      <c r="C516" s="749" t="s">
        <v>612</v>
      </c>
      <c r="D516" s="750" t="s">
        <v>613</v>
      </c>
      <c r="E516" s="751">
        <v>50113006</v>
      </c>
      <c r="F516" s="750" t="s">
        <v>1022</v>
      </c>
      <c r="G516" s="749" t="s">
        <v>655</v>
      </c>
      <c r="H516" s="749">
        <v>33580</v>
      </c>
      <c r="I516" s="749">
        <v>33580</v>
      </c>
      <c r="J516" s="749" t="s">
        <v>1373</v>
      </c>
      <c r="K516" s="749" t="s">
        <v>1032</v>
      </c>
      <c r="L516" s="752">
        <v>124.2</v>
      </c>
      <c r="M516" s="752">
        <v>1</v>
      </c>
      <c r="N516" s="753">
        <v>124.2</v>
      </c>
    </row>
    <row r="517" spans="1:14" ht="14.4" customHeight="1" x14ac:dyDescent="0.3">
      <c r="A517" s="747" t="s">
        <v>568</v>
      </c>
      <c r="B517" s="748" t="s">
        <v>569</v>
      </c>
      <c r="C517" s="749" t="s">
        <v>612</v>
      </c>
      <c r="D517" s="750" t="s">
        <v>613</v>
      </c>
      <c r="E517" s="751">
        <v>50113006</v>
      </c>
      <c r="F517" s="750" t="s">
        <v>1022</v>
      </c>
      <c r="G517" s="749" t="s">
        <v>655</v>
      </c>
      <c r="H517" s="749">
        <v>217040</v>
      </c>
      <c r="I517" s="749">
        <v>217040</v>
      </c>
      <c r="J517" s="749" t="s">
        <v>1374</v>
      </c>
      <c r="K517" s="749" t="s">
        <v>1032</v>
      </c>
      <c r="L517" s="752">
        <v>124.2</v>
      </c>
      <c r="M517" s="752">
        <v>1</v>
      </c>
      <c r="N517" s="753">
        <v>124.2</v>
      </c>
    </row>
    <row r="518" spans="1:14" ht="14.4" customHeight="1" x14ac:dyDescent="0.3">
      <c r="A518" s="747" t="s">
        <v>568</v>
      </c>
      <c r="B518" s="748" t="s">
        <v>569</v>
      </c>
      <c r="C518" s="749" t="s">
        <v>612</v>
      </c>
      <c r="D518" s="750" t="s">
        <v>613</v>
      </c>
      <c r="E518" s="751">
        <v>50113006</v>
      </c>
      <c r="F518" s="750" t="s">
        <v>1022</v>
      </c>
      <c r="G518" s="749" t="s">
        <v>655</v>
      </c>
      <c r="H518" s="749">
        <v>217041</v>
      </c>
      <c r="I518" s="749">
        <v>217041</v>
      </c>
      <c r="J518" s="749" t="s">
        <v>1375</v>
      </c>
      <c r="K518" s="749" t="s">
        <v>1032</v>
      </c>
      <c r="L518" s="752">
        <v>124.2</v>
      </c>
      <c r="M518" s="752">
        <v>1</v>
      </c>
      <c r="N518" s="753">
        <v>124.2</v>
      </c>
    </row>
    <row r="519" spans="1:14" ht="14.4" customHeight="1" x14ac:dyDescent="0.3">
      <c r="A519" s="747" t="s">
        <v>568</v>
      </c>
      <c r="B519" s="748" t="s">
        <v>569</v>
      </c>
      <c r="C519" s="749" t="s">
        <v>612</v>
      </c>
      <c r="D519" s="750" t="s">
        <v>613</v>
      </c>
      <c r="E519" s="751">
        <v>50113006</v>
      </c>
      <c r="F519" s="750" t="s">
        <v>1022</v>
      </c>
      <c r="G519" s="749" t="s">
        <v>655</v>
      </c>
      <c r="H519" s="749">
        <v>217042</v>
      </c>
      <c r="I519" s="749">
        <v>217042</v>
      </c>
      <c r="J519" s="749" t="s">
        <v>1376</v>
      </c>
      <c r="K519" s="749" t="s">
        <v>1032</v>
      </c>
      <c r="L519" s="752">
        <v>124.19999999999999</v>
      </c>
      <c r="M519" s="752">
        <v>1</v>
      </c>
      <c r="N519" s="753">
        <v>124.19999999999999</v>
      </c>
    </row>
    <row r="520" spans="1:14" ht="14.4" customHeight="1" x14ac:dyDescent="0.3">
      <c r="A520" s="747" t="s">
        <v>568</v>
      </c>
      <c r="B520" s="748" t="s">
        <v>569</v>
      </c>
      <c r="C520" s="749" t="s">
        <v>612</v>
      </c>
      <c r="D520" s="750" t="s">
        <v>613</v>
      </c>
      <c r="E520" s="751">
        <v>50113006</v>
      </c>
      <c r="F520" s="750" t="s">
        <v>1022</v>
      </c>
      <c r="G520" s="749" t="s">
        <v>655</v>
      </c>
      <c r="H520" s="749">
        <v>841569</v>
      </c>
      <c r="I520" s="749">
        <v>0</v>
      </c>
      <c r="J520" s="749" t="s">
        <v>1377</v>
      </c>
      <c r="K520" s="749" t="s">
        <v>570</v>
      </c>
      <c r="L520" s="752">
        <v>897</v>
      </c>
      <c r="M520" s="752">
        <v>1</v>
      </c>
      <c r="N520" s="753">
        <v>897</v>
      </c>
    </row>
    <row r="521" spans="1:14" ht="14.4" customHeight="1" x14ac:dyDescent="0.3">
      <c r="A521" s="747" t="s">
        <v>568</v>
      </c>
      <c r="B521" s="748" t="s">
        <v>569</v>
      </c>
      <c r="C521" s="749" t="s">
        <v>612</v>
      </c>
      <c r="D521" s="750" t="s">
        <v>613</v>
      </c>
      <c r="E521" s="751">
        <v>50113006</v>
      </c>
      <c r="F521" s="750" t="s">
        <v>1022</v>
      </c>
      <c r="G521" s="749" t="s">
        <v>655</v>
      </c>
      <c r="H521" s="749">
        <v>33601</v>
      </c>
      <c r="I521" s="749">
        <v>33601</v>
      </c>
      <c r="J521" s="749" t="s">
        <v>1378</v>
      </c>
      <c r="K521" s="749" t="s">
        <v>929</v>
      </c>
      <c r="L521" s="752">
        <v>78.59</v>
      </c>
      <c r="M521" s="752">
        <v>20</v>
      </c>
      <c r="N521" s="753">
        <v>1571.8</v>
      </c>
    </row>
    <row r="522" spans="1:14" ht="14.4" customHeight="1" x14ac:dyDescent="0.3">
      <c r="A522" s="747" t="s">
        <v>568</v>
      </c>
      <c r="B522" s="748" t="s">
        <v>569</v>
      </c>
      <c r="C522" s="749" t="s">
        <v>612</v>
      </c>
      <c r="D522" s="750" t="s">
        <v>613</v>
      </c>
      <c r="E522" s="751">
        <v>50113006</v>
      </c>
      <c r="F522" s="750" t="s">
        <v>1022</v>
      </c>
      <c r="G522" s="749" t="s">
        <v>655</v>
      </c>
      <c r="H522" s="749">
        <v>990223</v>
      </c>
      <c r="I522" s="749">
        <v>0</v>
      </c>
      <c r="J522" s="749" t="s">
        <v>1379</v>
      </c>
      <c r="K522" s="749" t="s">
        <v>570</v>
      </c>
      <c r="L522" s="752">
        <v>177.35</v>
      </c>
      <c r="M522" s="752">
        <v>5</v>
      </c>
      <c r="N522" s="753">
        <v>886.75</v>
      </c>
    </row>
    <row r="523" spans="1:14" ht="14.4" customHeight="1" x14ac:dyDescent="0.3">
      <c r="A523" s="747" t="s">
        <v>568</v>
      </c>
      <c r="B523" s="748" t="s">
        <v>569</v>
      </c>
      <c r="C523" s="749" t="s">
        <v>612</v>
      </c>
      <c r="D523" s="750" t="s">
        <v>613</v>
      </c>
      <c r="E523" s="751">
        <v>50113006</v>
      </c>
      <c r="F523" s="750" t="s">
        <v>1022</v>
      </c>
      <c r="G523" s="749" t="s">
        <v>655</v>
      </c>
      <c r="H523" s="749">
        <v>502019</v>
      </c>
      <c r="I523" s="749">
        <v>0</v>
      </c>
      <c r="J523" s="749" t="s">
        <v>1380</v>
      </c>
      <c r="K523" s="749" t="s">
        <v>1381</v>
      </c>
      <c r="L523" s="752">
        <v>180.33166666666668</v>
      </c>
      <c r="M523" s="752">
        <v>12</v>
      </c>
      <c r="N523" s="753">
        <v>2163.98</v>
      </c>
    </row>
    <row r="524" spans="1:14" ht="14.4" customHeight="1" x14ac:dyDescent="0.3">
      <c r="A524" s="747" t="s">
        <v>568</v>
      </c>
      <c r="B524" s="748" t="s">
        <v>569</v>
      </c>
      <c r="C524" s="749" t="s">
        <v>612</v>
      </c>
      <c r="D524" s="750" t="s">
        <v>613</v>
      </c>
      <c r="E524" s="751">
        <v>50113006</v>
      </c>
      <c r="F524" s="750" t="s">
        <v>1022</v>
      </c>
      <c r="G524" s="749" t="s">
        <v>660</v>
      </c>
      <c r="H524" s="749">
        <v>33751</v>
      </c>
      <c r="I524" s="749">
        <v>33751</v>
      </c>
      <c r="J524" s="749" t="s">
        <v>1382</v>
      </c>
      <c r="K524" s="749" t="s">
        <v>1383</v>
      </c>
      <c r="L524" s="752">
        <v>111.95000000000002</v>
      </c>
      <c r="M524" s="752">
        <v>2</v>
      </c>
      <c r="N524" s="753">
        <v>223.90000000000003</v>
      </c>
    </row>
    <row r="525" spans="1:14" ht="14.4" customHeight="1" x14ac:dyDescent="0.3">
      <c r="A525" s="747" t="s">
        <v>568</v>
      </c>
      <c r="B525" s="748" t="s">
        <v>569</v>
      </c>
      <c r="C525" s="749" t="s">
        <v>612</v>
      </c>
      <c r="D525" s="750" t="s">
        <v>613</v>
      </c>
      <c r="E525" s="751">
        <v>50113006</v>
      </c>
      <c r="F525" s="750" t="s">
        <v>1022</v>
      </c>
      <c r="G525" s="749" t="s">
        <v>660</v>
      </c>
      <c r="H525" s="749">
        <v>33750</v>
      </c>
      <c r="I525" s="749">
        <v>33750</v>
      </c>
      <c r="J525" s="749" t="s">
        <v>1384</v>
      </c>
      <c r="K525" s="749" t="s">
        <v>1383</v>
      </c>
      <c r="L525" s="752">
        <v>111.94999999999997</v>
      </c>
      <c r="M525" s="752">
        <v>3</v>
      </c>
      <c r="N525" s="753">
        <v>335.84999999999991</v>
      </c>
    </row>
    <row r="526" spans="1:14" ht="14.4" customHeight="1" x14ac:dyDescent="0.3">
      <c r="A526" s="747" t="s">
        <v>568</v>
      </c>
      <c r="B526" s="748" t="s">
        <v>569</v>
      </c>
      <c r="C526" s="749" t="s">
        <v>612</v>
      </c>
      <c r="D526" s="750" t="s">
        <v>613</v>
      </c>
      <c r="E526" s="751">
        <v>50113006</v>
      </c>
      <c r="F526" s="750" t="s">
        <v>1022</v>
      </c>
      <c r="G526" s="749" t="s">
        <v>660</v>
      </c>
      <c r="H526" s="749">
        <v>33859</v>
      </c>
      <c r="I526" s="749">
        <v>33859</v>
      </c>
      <c r="J526" s="749" t="s">
        <v>1385</v>
      </c>
      <c r="K526" s="749" t="s">
        <v>1032</v>
      </c>
      <c r="L526" s="752">
        <v>129.97000000000003</v>
      </c>
      <c r="M526" s="752">
        <v>2</v>
      </c>
      <c r="N526" s="753">
        <v>259.94000000000005</v>
      </c>
    </row>
    <row r="527" spans="1:14" ht="14.4" customHeight="1" x14ac:dyDescent="0.3">
      <c r="A527" s="747" t="s">
        <v>568</v>
      </c>
      <c r="B527" s="748" t="s">
        <v>569</v>
      </c>
      <c r="C527" s="749" t="s">
        <v>612</v>
      </c>
      <c r="D527" s="750" t="s">
        <v>613</v>
      </c>
      <c r="E527" s="751">
        <v>50113006</v>
      </c>
      <c r="F527" s="750" t="s">
        <v>1022</v>
      </c>
      <c r="G527" s="749" t="s">
        <v>660</v>
      </c>
      <c r="H527" s="749">
        <v>33424</v>
      </c>
      <c r="I527" s="749">
        <v>33424</v>
      </c>
      <c r="J527" s="749" t="s">
        <v>1386</v>
      </c>
      <c r="K527" s="749" t="s">
        <v>1039</v>
      </c>
      <c r="L527" s="752">
        <v>327.64099999999996</v>
      </c>
      <c r="M527" s="752">
        <v>20</v>
      </c>
      <c r="N527" s="753">
        <v>6552.82</v>
      </c>
    </row>
    <row r="528" spans="1:14" ht="14.4" customHeight="1" x14ac:dyDescent="0.3">
      <c r="A528" s="747" t="s">
        <v>568</v>
      </c>
      <c r="B528" s="748" t="s">
        <v>569</v>
      </c>
      <c r="C528" s="749" t="s">
        <v>612</v>
      </c>
      <c r="D528" s="750" t="s">
        <v>613</v>
      </c>
      <c r="E528" s="751">
        <v>50113006</v>
      </c>
      <c r="F528" s="750" t="s">
        <v>1022</v>
      </c>
      <c r="G528" s="749" t="s">
        <v>660</v>
      </c>
      <c r="H528" s="749">
        <v>848207</v>
      </c>
      <c r="I528" s="749">
        <v>33422</v>
      </c>
      <c r="J528" s="749" t="s">
        <v>1387</v>
      </c>
      <c r="K528" s="749" t="s">
        <v>1388</v>
      </c>
      <c r="L528" s="752">
        <v>164.43</v>
      </c>
      <c r="M528" s="752">
        <v>15</v>
      </c>
      <c r="N528" s="753">
        <v>2466.4500000000003</v>
      </c>
    </row>
    <row r="529" spans="1:14" ht="14.4" customHeight="1" x14ac:dyDescent="0.3">
      <c r="A529" s="747" t="s">
        <v>568</v>
      </c>
      <c r="B529" s="748" t="s">
        <v>569</v>
      </c>
      <c r="C529" s="749" t="s">
        <v>612</v>
      </c>
      <c r="D529" s="750" t="s">
        <v>613</v>
      </c>
      <c r="E529" s="751">
        <v>50113006</v>
      </c>
      <c r="F529" s="750" t="s">
        <v>1022</v>
      </c>
      <c r="G529" s="749" t="s">
        <v>660</v>
      </c>
      <c r="H529" s="749">
        <v>133146</v>
      </c>
      <c r="I529" s="749">
        <v>33530</v>
      </c>
      <c r="J529" s="749" t="s">
        <v>1051</v>
      </c>
      <c r="K529" s="749" t="s">
        <v>1052</v>
      </c>
      <c r="L529" s="752">
        <v>156.70125000000002</v>
      </c>
      <c r="M529" s="752">
        <v>16</v>
      </c>
      <c r="N529" s="753">
        <v>2507.2200000000003</v>
      </c>
    </row>
    <row r="530" spans="1:14" ht="14.4" customHeight="1" x14ac:dyDescent="0.3">
      <c r="A530" s="747" t="s">
        <v>568</v>
      </c>
      <c r="B530" s="748" t="s">
        <v>569</v>
      </c>
      <c r="C530" s="749" t="s">
        <v>612</v>
      </c>
      <c r="D530" s="750" t="s">
        <v>613</v>
      </c>
      <c r="E530" s="751">
        <v>50113006</v>
      </c>
      <c r="F530" s="750" t="s">
        <v>1022</v>
      </c>
      <c r="G530" s="749" t="s">
        <v>660</v>
      </c>
      <c r="H530" s="749">
        <v>133220</v>
      </c>
      <c r="I530" s="749">
        <v>33220</v>
      </c>
      <c r="J530" s="749" t="s">
        <v>1389</v>
      </c>
      <c r="K530" s="749" t="s">
        <v>1390</v>
      </c>
      <c r="L530" s="752">
        <v>195.99000000000004</v>
      </c>
      <c r="M530" s="752">
        <v>6</v>
      </c>
      <c r="N530" s="753">
        <v>1175.9400000000003</v>
      </c>
    </row>
    <row r="531" spans="1:14" ht="14.4" customHeight="1" x14ac:dyDescent="0.3">
      <c r="A531" s="747" t="s">
        <v>568</v>
      </c>
      <c r="B531" s="748" t="s">
        <v>569</v>
      </c>
      <c r="C531" s="749" t="s">
        <v>612</v>
      </c>
      <c r="D531" s="750" t="s">
        <v>613</v>
      </c>
      <c r="E531" s="751">
        <v>50113006</v>
      </c>
      <c r="F531" s="750" t="s">
        <v>1022</v>
      </c>
      <c r="G531" s="749" t="s">
        <v>655</v>
      </c>
      <c r="H531" s="749">
        <v>33525</v>
      </c>
      <c r="I531" s="749">
        <v>33525</v>
      </c>
      <c r="J531" s="749" t="s">
        <v>1053</v>
      </c>
      <c r="K531" s="749" t="s">
        <v>929</v>
      </c>
      <c r="L531" s="752">
        <v>94.850000000000009</v>
      </c>
      <c r="M531" s="752">
        <v>10</v>
      </c>
      <c r="N531" s="753">
        <v>948.50000000000011</v>
      </c>
    </row>
    <row r="532" spans="1:14" ht="14.4" customHeight="1" x14ac:dyDescent="0.3">
      <c r="A532" s="747" t="s">
        <v>568</v>
      </c>
      <c r="B532" s="748" t="s">
        <v>569</v>
      </c>
      <c r="C532" s="749" t="s">
        <v>612</v>
      </c>
      <c r="D532" s="750" t="s">
        <v>613</v>
      </c>
      <c r="E532" s="751">
        <v>50113013</v>
      </c>
      <c r="F532" s="750" t="s">
        <v>1075</v>
      </c>
      <c r="G532" s="749" t="s">
        <v>655</v>
      </c>
      <c r="H532" s="749">
        <v>108606</v>
      </c>
      <c r="I532" s="749">
        <v>108606</v>
      </c>
      <c r="J532" s="749" t="s">
        <v>1391</v>
      </c>
      <c r="K532" s="749" t="s">
        <v>1392</v>
      </c>
      <c r="L532" s="752">
        <v>73.22</v>
      </c>
      <c r="M532" s="752">
        <v>3</v>
      </c>
      <c r="N532" s="753">
        <v>219.66</v>
      </c>
    </row>
    <row r="533" spans="1:14" ht="14.4" customHeight="1" x14ac:dyDescent="0.3">
      <c r="A533" s="747" t="s">
        <v>568</v>
      </c>
      <c r="B533" s="748" t="s">
        <v>569</v>
      </c>
      <c r="C533" s="749" t="s">
        <v>612</v>
      </c>
      <c r="D533" s="750" t="s">
        <v>613</v>
      </c>
      <c r="E533" s="751">
        <v>50113013</v>
      </c>
      <c r="F533" s="750" t="s">
        <v>1075</v>
      </c>
      <c r="G533" s="749" t="s">
        <v>655</v>
      </c>
      <c r="H533" s="749">
        <v>218400</v>
      </c>
      <c r="I533" s="749">
        <v>218400</v>
      </c>
      <c r="J533" s="749" t="s">
        <v>1102</v>
      </c>
      <c r="K533" s="749" t="s">
        <v>1103</v>
      </c>
      <c r="L533" s="752">
        <v>597.74</v>
      </c>
      <c r="M533" s="752">
        <v>2</v>
      </c>
      <c r="N533" s="753">
        <v>1195.48</v>
      </c>
    </row>
    <row r="534" spans="1:14" ht="14.4" customHeight="1" x14ac:dyDescent="0.3">
      <c r="A534" s="747" t="s">
        <v>568</v>
      </c>
      <c r="B534" s="748" t="s">
        <v>569</v>
      </c>
      <c r="C534" s="749" t="s">
        <v>612</v>
      </c>
      <c r="D534" s="750" t="s">
        <v>613</v>
      </c>
      <c r="E534" s="751">
        <v>50113013</v>
      </c>
      <c r="F534" s="750" t="s">
        <v>1075</v>
      </c>
      <c r="G534" s="749" t="s">
        <v>655</v>
      </c>
      <c r="H534" s="749">
        <v>101066</v>
      </c>
      <c r="I534" s="749">
        <v>1066</v>
      </c>
      <c r="J534" s="749" t="s">
        <v>1107</v>
      </c>
      <c r="K534" s="749" t="s">
        <v>1108</v>
      </c>
      <c r="L534" s="752">
        <v>57.42</v>
      </c>
      <c r="M534" s="752">
        <v>2</v>
      </c>
      <c r="N534" s="753">
        <v>114.84</v>
      </c>
    </row>
    <row r="535" spans="1:14" ht="14.4" customHeight="1" x14ac:dyDescent="0.3">
      <c r="A535" s="747" t="s">
        <v>568</v>
      </c>
      <c r="B535" s="748" t="s">
        <v>569</v>
      </c>
      <c r="C535" s="749" t="s">
        <v>612</v>
      </c>
      <c r="D535" s="750" t="s">
        <v>613</v>
      </c>
      <c r="E535" s="751">
        <v>50113013</v>
      </c>
      <c r="F535" s="750" t="s">
        <v>1075</v>
      </c>
      <c r="G535" s="749" t="s">
        <v>655</v>
      </c>
      <c r="H535" s="749">
        <v>101076</v>
      </c>
      <c r="I535" s="749">
        <v>1076</v>
      </c>
      <c r="J535" s="749" t="s">
        <v>1123</v>
      </c>
      <c r="K535" s="749" t="s">
        <v>933</v>
      </c>
      <c r="L535" s="752">
        <v>78.430000000000007</v>
      </c>
      <c r="M535" s="752">
        <v>2</v>
      </c>
      <c r="N535" s="753">
        <v>156.86000000000001</v>
      </c>
    </row>
    <row r="536" spans="1:14" ht="14.4" customHeight="1" x14ac:dyDescent="0.3">
      <c r="A536" s="747" t="s">
        <v>568</v>
      </c>
      <c r="B536" s="748" t="s">
        <v>569</v>
      </c>
      <c r="C536" s="749" t="s">
        <v>612</v>
      </c>
      <c r="D536" s="750" t="s">
        <v>613</v>
      </c>
      <c r="E536" s="751">
        <v>50113013</v>
      </c>
      <c r="F536" s="750" t="s">
        <v>1075</v>
      </c>
      <c r="G536" s="749" t="s">
        <v>660</v>
      </c>
      <c r="H536" s="749">
        <v>113453</v>
      </c>
      <c r="I536" s="749">
        <v>113453</v>
      </c>
      <c r="J536" s="749" t="s">
        <v>1124</v>
      </c>
      <c r="K536" s="749" t="s">
        <v>1125</v>
      </c>
      <c r="L536" s="752">
        <v>458.7</v>
      </c>
      <c r="M536" s="752">
        <v>3</v>
      </c>
      <c r="N536" s="753">
        <v>1376.1</v>
      </c>
    </row>
    <row r="537" spans="1:14" ht="14.4" customHeight="1" x14ac:dyDescent="0.3">
      <c r="A537" s="747" t="s">
        <v>568</v>
      </c>
      <c r="B537" s="748" t="s">
        <v>569</v>
      </c>
      <c r="C537" s="749" t="s">
        <v>612</v>
      </c>
      <c r="D537" s="750" t="s">
        <v>613</v>
      </c>
      <c r="E537" s="751">
        <v>50113013</v>
      </c>
      <c r="F537" s="750" t="s">
        <v>1075</v>
      </c>
      <c r="G537" s="749" t="s">
        <v>570</v>
      </c>
      <c r="H537" s="749">
        <v>201030</v>
      </c>
      <c r="I537" s="749">
        <v>201030</v>
      </c>
      <c r="J537" s="749" t="s">
        <v>1126</v>
      </c>
      <c r="K537" s="749" t="s">
        <v>1127</v>
      </c>
      <c r="L537" s="752">
        <v>26.610000000000003</v>
      </c>
      <c r="M537" s="752">
        <v>20</v>
      </c>
      <c r="N537" s="753">
        <v>532.20000000000005</v>
      </c>
    </row>
    <row r="538" spans="1:14" ht="14.4" customHeight="1" x14ac:dyDescent="0.3">
      <c r="A538" s="747" t="s">
        <v>568</v>
      </c>
      <c r="B538" s="748" t="s">
        <v>569</v>
      </c>
      <c r="C538" s="749" t="s">
        <v>612</v>
      </c>
      <c r="D538" s="750" t="s">
        <v>613</v>
      </c>
      <c r="E538" s="751">
        <v>50113014</v>
      </c>
      <c r="F538" s="750" t="s">
        <v>1141</v>
      </c>
      <c r="G538" s="749" t="s">
        <v>660</v>
      </c>
      <c r="H538" s="749">
        <v>64942</v>
      </c>
      <c r="I538" s="749">
        <v>64942</v>
      </c>
      <c r="J538" s="749" t="s">
        <v>1393</v>
      </c>
      <c r="K538" s="749" t="s">
        <v>1394</v>
      </c>
      <c r="L538" s="752">
        <v>2113.96</v>
      </c>
      <c r="M538" s="752">
        <v>1</v>
      </c>
      <c r="N538" s="753">
        <v>2113.96</v>
      </c>
    </row>
    <row r="539" spans="1:14" ht="14.4" customHeight="1" x14ac:dyDescent="0.3">
      <c r="A539" s="747" t="s">
        <v>568</v>
      </c>
      <c r="B539" s="748" t="s">
        <v>569</v>
      </c>
      <c r="C539" s="749" t="s">
        <v>591</v>
      </c>
      <c r="D539" s="750" t="s">
        <v>592</v>
      </c>
      <c r="E539" s="751">
        <v>50113001</v>
      </c>
      <c r="F539" s="750" t="s">
        <v>654</v>
      </c>
      <c r="G539" s="749" t="s">
        <v>655</v>
      </c>
      <c r="H539" s="749">
        <v>100362</v>
      </c>
      <c r="I539" s="749">
        <v>362</v>
      </c>
      <c r="J539" s="749" t="s">
        <v>685</v>
      </c>
      <c r="K539" s="749" t="s">
        <v>686</v>
      </c>
      <c r="L539" s="752">
        <v>76.73642857142859</v>
      </c>
      <c r="M539" s="752">
        <v>14</v>
      </c>
      <c r="N539" s="753">
        <v>1074.3100000000002</v>
      </c>
    </row>
    <row r="540" spans="1:14" ht="14.4" customHeight="1" x14ac:dyDescent="0.3">
      <c r="A540" s="747" t="s">
        <v>568</v>
      </c>
      <c r="B540" s="748" t="s">
        <v>569</v>
      </c>
      <c r="C540" s="749" t="s">
        <v>591</v>
      </c>
      <c r="D540" s="750" t="s">
        <v>592</v>
      </c>
      <c r="E540" s="751">
        <v>50113001</v>
      </c>
      <c r="F540" s="750" t="s">
        <v>654</v>
      </c>
      <c r="G540" s="749" t="s">
        <v>655</v>
      </c>
      <c r="H540" s="749">
        <v>167547</v>
      </c>
      <c r="I540" s="749">
        <v>67547</v>
      </c>
      <c r="J540" s="749" t="s">
        <v>1395</v>
      </c>
      <c r="K540" s="749" t="s">
        <v>1396</v>
      </c>
      <c r="L540" s="752">
        <v>47.11999999999999</v>
      </c>
      <c r="M540" s="752">
        <v>40</v>
      </c>
      <c r="N540" s="753">
        <v>1884.7999999999995</v>
      </c>
    </row>
    <row r="541" spans="1:14" ht="14.4" customHeight="1" x14ac:dyDescent="0.3">
      <c r="A541" s="747" t="s">
        <v>568</v>
      </c>
      <c r="B541" s="748" t="s">
        <v>569</v>
      </c>
      <c r="C541" s="749" t="s">
        <v>591</v>
      </c>
      <c r="D541" s="750" t="s">
        <v>592</v>
      </c>
      <c r="E541" s="751">
        <v>50113001</v>
      </c>
      <c r="F541" s="750" t="s">
        <v>654</v>
      </c>
      <c r="G541" s="749" t="s">
        <v>655</v>
      </c>
      <c r="H541" s="749">
        <v>845369</v>
      </c>
      <c r="I541" s="749">
        <v>107987</v>
      </c>
      <c r="J541" s="749" t="s">
        <v>1397</v>
      </c>
      <c r="K541" s="749" t="s">
        <v>1398</v>
      </c>
      <c r="L541" s="752">
        <v>112.28000000000002</v>
      </c>
      <c r="M541" s="752">
        <v>3</v>
      </c>
      <c r="N541" s="753">
        <v>336.84000000000003</v>
      </c>
    </row>
    <row r="542" spans="1:14" ht="14.4" customHeight="1" x14ac:dyDescent="0.3">
      <c r="A542" s="747" t="s">
        <v>568</v>
      </c>
      <c r="B542" s="748" t="s">
        <v>569</v>
      </c>
      <c r="C542" s="749" t="s">
        <v>591</v>
      </c>
      <c r="D542" s="750" t="s">
        <v>592</v>
      </c>
      <c r="E542" s="751">
        <v>50113001</v>
      </c>
      <c r="F542" s="750" t="s">
        <v>654</v>
      </c>
      <c r="G542" s="749" t="s">
        <v>655</v>
      </c>
      <c r="H542" s="749">
        <v>187825</v>
      </c>
      <c r="I542" s="749">
        <v>87825</v>
      </c>
      <c r="J542" s="749" t="s">
        <v>708</v>
      </c>
      <c r="K542" s="749" t="s">
        <v>709</v>
      </c>
      <c r="L542" s="752">
        <v>80.367999999999995</v>
      </c>
      <c r="M542" s="752">
        <v>4</v>
      </c>
      <c r="N542" s="753">
        <v>321.47199999999998</v>
      </c>
    </row>
    <row r="543" spans="1:14" ht="14.4" customHeight="1" x14ac:dyDescent="0.3">
      <c r="A543" s="747" t="s">
        <v>568</v>
      </c>
      <c r="B543" s="748" t="s">
        <v>569</v>
      </c>
      <c r="C543" s="749" t="s">
        <v>591</v>
      </c>
      <c r="D543" s="750" t="s">
        <v>592</v>
      </c>
      <c r="E543" s="751">
        <v>50113001</v>
      </c>
      <c r="F543" s="750" t="s">
        <v>654</v>
      </c>
      <c r="G543" s="749" t="s">
        <v>655</v>
      </c>
      <c r="H543" s="749">
        <v>173390</v>
      </c>
      <c r="I543" s="749">
        <v>173390</v>
      </c>
      <c r="J543" s="749" t="s">
        <v>1399</v>
      </c>
      <c r="K543" s="749" t="s">
        <v>1400</v>
      </c>
      <c r="L543" s="752">
        <v>411.94999999999993</v>
      </c>
      <c r="M543" s="752">
        <v>2.3000000000000003</v>
      </c>
      <c r="N543" s="753">
        <v>947.48500000000001</v>
      </c>
    </row>
    <row r="544" spans="1:14" ht="14.4" customHeight="1" x14ac:dyDescent="0.3">
      <c r="A544" s="747" t="s">
        <v>568</v>
      </c>
      <c r="B544" s="748" t="s">
        <v>569</v>
      </c>
      <c r="C544" s="749" t="s">
        <v>591</v>
      </c>
      <c r="D544" s="750" t="s">
        <v>592</v>
      </c>
      <c r="E544" s="751">
        <v>50113001</v>
      </c>
      <c r="F544" s="750" t="s">
        <v>654</v>
      </c>
      <c r="G544" s="749" t="s">
        <v>655</v>
      </c>
      <c r="H544" s="749">
        <v>187822</v>
      </c>
      <c r="I544" s="749">
        <v>87822</v>
      </c>
      <c r="J544" s="749" t="s">
        <v>713</v>
      </c>
      <c r="K544" s="749" t="s">
        <v>714</v>
      </c>
      <c r="L544" s="752">
        <v>1301.03</v>
      </c>
      <c r="M544" s="752">
        <v>3</v>
      </c>
      <c r="N544" s="753">
        <v>3903.09</v>
      </c>
    </row>
    <row r="545" spans="1:14" ht="14.4" customHeight="1" x14ac:dyDescent="0.3">
      <c r="A545" s="747" t="s">
        <v>568</v>
      </c>
      <c r="B545" s="748" t="s">
        <v>569</v>
      </c>
      <c r="C545" s="749" t="s">
        <v>591</v>
      </c>
      <c r="D545" s="750" t="s">
        <v>592</v>
      </c>
      <c r="E545" s="751">
        <v>50113001</v>
      </c>
      <c r="F545" s="750" t="s">
        <v>654</v>
      </c>
      <c r="G545" s="749" t="s">
        <v>655</v>
      </c>
      <c r="H545" s="749">
        <v>100392</v>
      </c>
      <c r="I545" s="749">
        <v>392</v>
      </c>
      <c r="J545" s="749" t="s">
        <v>1164</v>
      </c>
      <c r="K545" s="749" t="s">
        <v>980</v>
      </c>
      <c r="L545" s="752">
        <v>57.592765957446822</v>
      </c>
      <c r="M545" s="752">
        <v>47</v>
      </c>
      <c r="N545" s="753">
        <v>2706.8600000000006</v>
      </c>
    </row>
    <row r="546" spans="1:14" ht="14.4" customHeight="1" x14ac:dyDescent="0.3">
      <c r="A546" s="747" t="s">
        <v>568</v>
      </c>
      <c r="B546" s="748" t="s">
        <v>569</v>
      </c>
      <c r="C546" s="749" t="s">
        <v>591</v>
      </c>
      <c r="D546" s="750" t="s">
        <v>592</v>
      </c>
      <c r="E546" s="751">
        <v>50113001</v>
      </c>
      <c r="F546" s="750" t="s">
        <v>654</v>
      </c>
      <c r="G546" s="749" t="s">
        <v>655</v>
      </c>
      <c r="H546" s="749">
        <v>100394</v>
      </c>
      <c r="I546" s="749">
        <v>394</v>
      </c>
      <c r="J546" s="749" t="s">
        <v>1165</v>
      </c>
      <c r="K546" s="749" t="s">
        <v>1166</v>
      </c>
      <c r="L546" s="752">
        <v>65.730000000000018</v>
      </c>
      <c r="M546" s="752">
        <v>2</v>
      </c>
      <c r="N546" s="753">
        <v>131.46000000000004</v>
      </c>
    </row>
    <row r="547" spans="1:14" ht="14.4" customHeight="1" x14ac:dyDescent="0.3">
      <c r="A547" s="747" t="s">
        <v>568</v>
      </c>
      <c r="B547" s="748" t="s">
        <v>569</v>
      </c>
      <c r="C547" s="749" t="s">
        <v>591</v>
      </c>
      <c r="D547" s="750" t="s">
        <v>592</v>
      </c>
      <c r="E547" s="751">
        <v>50113001</v>
      </c>
      <c r="F547" s="750" t="s">
        <v>654</v>
      </c>
      <c r="G547" s="749" t="s">
        <v>655</v>
      </c>
      <c r="H547" s="749">
        <v>205021</v>
      </c>
      <c r="I547" s="749">
        <v>205021</v>
      </c>
      <c r="J547" s="749" t="s">
        <v>1401</v>
      </c>
      <c r="K547" s="749" t="s">
        <v>1402</v>
      </c>
      <c r="L547" s="752">
        <v>352</v>
      </c>
      <c r="M547" s="752">
        <v>2</v>
      </c>
      <c r="N547" s="753">
        <v>704</v>
      </c>
    </row>
    <row r="548" spans="1:14" ht="14.4" customHeight="1" x14ac:dyDescent="0.3">
      <c r="A548" s="747" t="s">
        <v>568</v>
      </c>
      <c r="B548" s="748" t="s">
        <v>569</v>
      </c>
      <c r="C548" s="749" t="s">
        <v>591</v>
      </c>
      <c r="D548" s="750" t="s">
        <v>592</v>
      </c>
      <c r="E548" s="751">
        <v>50113001</v>
      </c>
      <c r="F548" s="750" t="s">
        <v>654</v>
      </c>
      <c r="G548" s="749" t="s">
        <v>660</v>
      </c>
      <c r="H548" s="749">
        <v>183974</v>
      </c>
      <c r="I548" s="749">
        <v>83974</v>
      </c>
      <c r="J548" s="749" t="s">
        <v>731</v>
      </c>
      <c r="K548" s="749" t="s">
        <v>732</v>
      </c>
      <c r="L548" s="752">
        <v>88.45</v>
      </c>
      <c r="M548" s="752">
        <v>1</v>
      </c>
      <c r="N548" s="753">
        <v>88.45</v>
      </c>
    </row>
    <row r="549" spans="1:14" ht="14.4" customHeight="1" x14ac:dyDescent="0.3">
      <c r="A549" s="747" t="s">
        <v>568</v>
      </c>
      <c r="B549" s="748" t="s">
        <v>569</v>
      </c>
      <c r="C549" s="749" t="s">
        <v>591</v>
      </c>
      <c r="D549" s="750" t="s">
        <v>592</v>
      </c>
      <c r="E549" s="751">
        <v>50113001</v>
      </c>
      <c r="F549" s="750" t="s">
        <v>654</v>
      </c>
      <c r="G549" s="749" t="s">
        <v>655</v>
      </c>
      <c r="H549" s="749">
        <v>847180</v>
      </c>
      <c r="I549" s="749">
        <v>500225</v>
      </c>
      <c r="J549" s="749" t="s">
        <v>1403</v>
      </c>
      <c r="K549" s="749" t="s">
        <v>570</v>
      </c>
      <c r="L549" s="752">
        <v>24143.47</v>
      </c>
      <c r="M549" s="752">
        <v>5</v>
      </c>
      <c r="N549" s="753">
        <v>120717.35</v>
      </c>
    </row>
    <row r="550" spans="1:14" ht="14.4" customHeight="1" x14ac:dyDescent="0.3">
      <c r="A550" s="747" t="s">
        <v>568</v>
      </c>
      <c r="B550" s="748" t="s">
        <v>569</v>
      </c>
      <c r="C550" s="749" t="s">
        <v>591</v>
      </c>
      <c r="D550" s="750" t="s">
        <v>592</v>
      </c>
      <c r="E550" s="751">
        <v>50113001</v>
      </c>
      <c r="F550" s="750" t="s">
        <v>654</v>
      </c>
      <c r="G550" s="749" t="s">
        <v>655</v>
      </c>
      <c r="H550" s="749">
        <v>212880</v>
      </c>
      <c r="I550" s="749">
        <v>212880</v>
      </c>
      <c r="J550" s="749" t="s">
        <v>656</v>
      </c>
      <c r="K550" s="749" t="s">
        <v>657</v>
      </c>
      <c r="L550" s="752">
        <v>113.04173913043476</v>
      </c>
      <c r="M550" s="752">
        <v>23</v>
      </c>
      <c r="N550" s="753">
        <v>2599.9599999999996</v>
      </c>
    </row>
    <row r="551" spans="1:14" ht="14.4" customHeight="1" x14ac:dyDescent="0.3">
      <c r="A551" s="747" t="s">
        <v>568</v>
      </c>
      <c r="B551" s="748" t="s">
        <v>569</v>
      </c>
      <c r="C551" s="749" t="s">
        <v>591</v>
      </c>
      <c r="D551" s="750" t="s">
        <v>592</v>
      </c>
      <c r="E551" s="751">
        <v>50113001</v>
      </c>
      <c r="F551" s="750" t="s">
        <v>654</v>
      </c>
      <c r="G551" s="749" t="s">
        <v>655</v>
      </c>
      <c r="H551" s="749">
        <v>100409</v>
      </c>
      <c r="I551" s="749">
        <v>409</v>
      </c>
      <c r="J551" s="749" t="s">
        <v>740</v>
      </c>
      <c r="K551" s="749" t="s">
        <v>672</v>
      </c>
      <c r="L551" s="752">
        <v>79.75</v>
      </c>
      <c r="M551" s="752">
        <v>2</v>
      </c>
      <c r="N551" s="753">
        <v>159.5</v>
      </c>
    </row>
    <row r="552" spans="1:14" ht="14.4" customHeight="1" x14ac:dyDescent="0.3">
      <c r="A552" s="747" t="s">
        <v>568</v>
      </c>
      <c r="B552" s="748" t="s">
        <v>569</v>
      </c>
      <c r="C552" s="749" t="s">
        <v>591</v>
      </c>
      <c r="D552" s="750" t="s">
        <v>592</v>
      </c>
      <c r="E552" s="751">
        <v>50113001</v>
      </c>
      <c r="F552" s="750" t="s">
        <v>654</v>
      </c>
      <c r="G552" s="749" t="s">
        <v>655</v>
      </c>
      <c r="H552" s="749">
        <v>187814</v>
      </c>
      <c r="I552" s="749">
        <v>87814</v>
      </c>
      <c r="J552" s="749" t="s">
        <v>658</v>
      </c>
      <c r="K552" s="749" t="s">
        <v>659</v>
      </c>
      <c r="L552" s="752">
        <v>535.66</v>
      </c>
      <c r="M552" s="752">
        <v>1</v>
      </c>
      <c r="N552" s="753">
        <v>535.66</v>
      </c>
    </row>
    <row r="553" spans="1:14" ht="14.4" customHeight="1" x14ac:dyDescent="0.3">
      <c r="A553" s="747" t="s">
        <v>568</v>
      </c>
      <c r="B553" s="748" t="s">
        <v>569</v>
      </c>
      <c r="C553" s="749" t="s">
        <v>591</v>
      </c>
      <c r="D553" s="750" t="s">
        <v>592</v>
      </c>
      <c r="E553" s="751">
        <v>50113001</v>
      </c>
      <c r="F553" s="750" t="s">
        <v>654</v>
      </c>
      <c r="G553" s="749" t="s">
        <v>660</v>
      </c>
      <c r="H553" s="749">
        <v>848765</v>
      </c>
      <c r="I553" s="749">
        <v>107938</v>
      </c>
      <c r="J553" s="749" t="s">
        <v>764</v>
      </c>
      <c r="K553" s="749" t="s">
        <v>765</v>
      </c>
      <c r="L553" s="752">
        <v>128.44000000000003</v>
      </c>
      <c r="M553" s="752">
        <v>7</v>
      </c>
      <c r="N553" s="753">
        <v>899.08000000000015</v>
      </c>
    </row>
    <row r="554" spans="1:14" ht="14.4" customHeight="1" x14ac:dyDescent="0.3">
      <c r="A554" s="747" t="s">
        <v>568</v>
      </c>
      <c r="B554" s="748" t="s">
        <v>569</v>
      </c>
      <c r="C554" s="749" t="s">
        <v>591</v>
      </c>
      <c r="D554" s="750" t="s">
        <v>592</v>
      </c>
      <c r="E554" s="751">
        <v>50113001</v>
      </c>
      <c r="F554" s="750" t="s">
        <v>654</v>
      </c>
      <c r="G554" s="749" t="s">
        <v>655</v>
      </c>
      <c r="H554" s="749">
        <v>193105</v>
      </c>
      <c r="I554" s="749">
        <v>93105</v>
      </c>
      <c r="J554" s="749" t="s">
        <v>768</v>
      </c>
      <c r="K554" s="749" t="s">
        <v>769</v>
      </c>
      <c r="L554" s="752">
        <v>208.57000000000002</v>
      </c>
      <c r="M554" s="752">
        <v>2</v>
      </c>
      <c r="N554" s="753">
        <v>417.14000000000004</v>
      </c>
    </row>
    <row r="555" spans="1:14" ht="14.4" customHeight="1" x14ac:dyDescent="0.3">
      <c r="A555" s="747" t="s">
        <v>568</v>
      </c>
      <c r="B555" s="748" t="s">
        <v>569</v>
      </c>
      <c r="C555" s="749" t="s">
        <v>591</v>
      </c>
      <c r="D555" s="750" t="s">
        <v>592</v>
      </c>
      <c r="E555" s="751">
        <v>50113001</v>
      </c>
      <c r="F555" s="750" t="s">
        <v>654</v>
      </c>
      <c r="G555" s="749" t="s">
        <v>655</v>
      </c>
      <c r="H555" s="749">
        <v>184090</v>
      </c>
      <c r="I555" s="749">
        <v>84090</v>
      </c>
      <c r="J555" s="749" t="s">
        <v>663</v>
      </c>
      <c r="K555" s="749" t="s">
        <v>664</v>
      </c>
      <c r="L555" s="752">
        <v>60.14</v>
      </c>
      <c r="M555" s="752">
        <v>14</v>
      </c>
      <c r="N555" s="753">
        <v>841.96</v>
      </c>
    </row>
    <row r="556" spans="1:14" ht="14.4" customHeight="1" x14ac:dyDescent="0.3">
      <c r="A556" s="747" t="s">
        <v>568</v>
      </c>
      <c r="B556" s="748" t="s">
        <v>569</v>
      </c>
      <c r="C556" s="749" t="s">
        <v>591</v>
      </c>
      <c r="D556" s="750" t="s">
        <v>592</v>
      </c>
      <c r="E556" s="751">
        <v>50113001</v>
      </c>
      <c r="F556" s="750" t="s">
        <v>654</v>
      </c>
      <c r="G556" s="749" t="s">
        <v>655</v>
      </c>
      <c r="H556" s="749">
        <v>501994</v>
      </c>
      <c r="I556" s="749">
        <v>0</v>
      </c>
      <c r="J556" s="749" t="s">
        <v>665</v>
      </c>
      <c r="K556" s="749" t="s">
        <v>666</v>
      </c>
      <c r="L556" s="752">
        <v>268.76962962962966</v>
      </c>
      <c r="M556" s="752">
        <v>15</v>
      </c>
      <c r="N556" s="753">
        <v>4031.5444444444447</v>
      </c>
    </row>
    <row r="557" spans="1:14" ht="14.4" customHeight="1" x14ac:dyDescent="0.3">
      <c r="A557" s="747" t="s">
        <v>568</v>
      </c>
      <c r="B557" s="748" t="s">
        <v>569</v>
      </c>
      <c r="C557" s="749" t="s">
        <v>591</v>
      </c>
      <c r="D557" s="750" t="s">
        <v>592</v>
      </c>
      <c r="E557" s="751">
        <v>50113001</v>
      </c>
      <c r="F557" s="750" t="s">
        <v>654</v>
      </c>
      <c r="G557" s="749" t="s">
        <v>655</v>
      </c>
      <c r="H557" s="749">
        <v>104071</v>
      </c>
      <c r="I557" s="749">
        <v>4071</v>
      </c>
      <c r="J557" s="749" t="s">
        <v>788</v>
      </c>
      <c r="K557" s="749" t="s">
        <v>1205</v>
      </c>
      <c r="L557" s="752">
        <v>152.96999999999997</v>
      </c>
      <c r="M557" s="752">
        <v>1</v>
      </c>
      <c r="N557" s="753">
        <v>152.96999999999997</v>
      </c>
    </row>
    <row r="558" spans="1:14" ht="14.4" customHeight="1" x14ac:dyDescent="0.3">
      <c r="A558" s="747" t="s">
        <v>568</v>
      </c>
      <c r="B558" s="748" t="s">
        <v>569</v>
      </c>
      <c r="C558" s="749" t="s">
        <v>591</v>
      </c>
      <c r="D558" s="750" t="s">
        <v>592</v>
      </c>
      <c r="E558" s="751">
        <v>50113001</v>
      </c>
      <c r="F558" s="750" t="s">
        <v>654</v>
      </c>
      <c r="G558" s="749" t="s">
        <v>655</v>
      </c>
      <c r="H558" s="749">
        <v>154539</v>
      </c>
      <c r="I558" s="749">
        <v>54539</v>
      </c>
      <c r="J558" s="749" t="s">
        <v>790</v>
      </c>
      <c r="K558" s="749" t="s">
        <v>791</v>
      </c>
      <c r="L558" s="752">
        <v>60.21</v>
      </c>
      <c r="M558" s="752">
        <v>4</v>
      </c>
      <c r="N558" s="753">
        <v>240.84</v>
      </c>
    </row>
    <row r="559" spans="1:14" ht="14.4" customHeight="1" x14ac:dyDescent="0.3">
      <c r="A559" s="747" t="s">
        <v>568</v>
      </c>
      <c r="B559" s="748" t="s">
        <v>569</v>
      </c>
      <c r="C559" s="749" t="s">
        <v>591</v>
      </c>
      <c r="D559" s="750" t="s">
        <v>592</v>
      </c>
      <c r="E559" s="751">
        <v>50113001</v>
      </c>
      <c r="F559" s="750" t="s">
        <v>654</v>
      </c>
      <c r="G559" s="749" t="s">
        <v>655</v>
      </c>
      <c r="H559" s="749">
        <v>23987</v>
      </c>
      <c r="I559" s="749">
        <v>23987</v>
      </c>
      <c r="J559" s="749" t="s">
        <v>1404</v>
      </c>
      <c r="K559" s="749" t="s">
        <v>1405</v>
      </c>
      <c r="L559" s="752">
        <v>172.37673009924615</v>
      </c>
      <c r="M559" s="752">
        <v>3</v>
      </c>
      <c r="N559" s="753">
        <v>517.13019029773841</v>
      </c>
    </row>
    <row r="560" spans="1:14" ht="14.4" customHeight="1" x14ac:dyDescent="0.3">
      <c r="A560" s="747" t="s">
        <v>568</v>
      </c>
      <c r="B560" s="748" t="s">
        <v>569</v>
      </c>
      <c r="C560" s="749" t="s">
        <v>591</v>
      </c>
      <c r="D560" s="750" t="s">
        <v>592</v>
      </c>
      <c r="E560" s="751">
        <v>50113001</v>
      </c>
      <c r="F560" s="750" t="s">
        <v>654</v>
      </c>
      <c r="G560" s="749" t="s">
        <v>655</v>
      </c>
      <c r="H560" s="749">
        <v>215474</v>
      </c>
      <c r="I560" s="749">
        <v>215474</v>
      </c>
      <c r="J560" s="749" t="s">
        <v>1207</v>
      </c>
      <c r="K560" s="749" t="s">
        <v>1208</v>
      </c>
      <c r="L560" s="752">
        <v>532</v>
      </c>
      <c r="M560" s="752">
        <v>5</v>
      </c>
      <c r="N560" s="753">
        <v>2660</v>
      </c>
    </row>
    <row r="561" spans="1:14" ht="14.4" customHeight="1" x14ac:dyDescent="0.3">
      <c r="A561" s="747" t="s">
        <v>568</v>
      </c>
      <c r="B561" s="748" t="s">
        <v>569</v>
      </c>
      <c r="C561" s="749" t="s">
        <v>591</v>
      </c>
      <c r="D561" s="750" t="s">
        <v>592</v>
      </c>
      <c r="E561" s="751">
        <v>50113001</v>
      </c>
      <c r="F561" s="750" t="s">
        <v>654</v>
      </c>
      <c r="G561" s="749" t="s">
        <v>655</v>
      </c>
      <c r="H561" s="749">
        <v>447</v>
      </c>
      <c r="I561" s="749">
        <v>447</v>
      </c>
      <c r="J561" s="749" t="s">
        <v>810</v>
      </c>
      <c r="K561" s="749" t="s">
        <v>811</v>
      </c>
      <c r="L561" s="752">
        <v>178.65609756097561</v>
      </c>
      <c r="M561" s="752">
        <v>41</v>
      </c>
      <c r="N561" s="753">
        <v>7324.9000000000005</v>
      </c>
    </row>
    <row r="562" spans="1:14" ht="14.4" customHeight="1" x14ac:dyDescent="0.3">
      <c r="A562" s="747" t="s">
        <v>568</v>
      </c>
      <c r="B562" s="748" t="s">
        <v>569</v>
      </c>
      <c r="C562" s="749" t="s">
        <v>591</v>
      </c>
      <c r="D562" s="750" t="s">
        <v>592</v>
      </c>
      <c r="E562" s="751">
        <v>50113001</v>
      </c>
      <c r="F562" s="750" t="s">
        <v>654</v>
      </c>
      <c r="G562" s="749" t="s">
        <v>660</v>
      </c>
      <c r="H562" s="749">
        <v>214036</v>
      </c>
      <c r="I562" s="749">
        <v>214036</v>
      </c>
      <c r="J562" s="749" t="s">
        <v>824</v>
      </c>
      <c r="K562" s="749" t="s">
        <v>825</v>
      </c>
      <c r="L562" s="752">
        <v>40.39</v>
      </c>
      <c r="M562" s="752">
        <v>2</v>
      </c>
      <c r="N562" s="753">
        <v>80.78</v>
      </c>
    </row>
    <row r="563" spans="1:14" ht="14.4" customHeight="1" x14ac:dyDescent="0.3">
      <c r="A563" s="747" t="s">
        <v>568</v>
      </c>
      <c r="B563" s="748" t="s">
        <v>569</v>
      </c>
      <c r="C563" s="749" t="s">
        <v>591</v>
      </c>
      <c r="D563" s="750" t="s">
        <v>592</v>
      </c>
      <c r="E563" s="751">
        <v>50113001</v>
      </c>
      <c r="F563" s="750" t="s">
        <v>654</v>
      </c>
      <c r="G563" s="749" t="s">
        <v>655</v>
      </c>
      <c r="H563" s="749">
        <v>198864</v>
      </c>
      <c r="I563" s="749">
        <v>98864</v>
      </c>
      <c r="J563" s="749" t="s">
        <v>828</v>
      </c>
      <c r="K563" s="749" t="s">
        <v>829</v>
      </c>
      <c r="L563" s="752">
        <v>537.87</v>
      </c>
      <c r="M563" s="752">
        <v>14</v>
      </c>
      <c r="N563" s="753">
        <v>7530.1799999999994</v>
      </c>
    </row>
    <row r="564" spans="1:14" ht="14.4" customHeight="1" x14ac:dyDescent="0.3">
      <c r="A564" s="747" t="s">
        <v>568</v>
      </c>
      <c r="B564" s="748" t="s">
        <v>569</v>
      </c>
      <c r="C564" s="749" t="s">
        <v>591</v>
      </c>
      <c r="D564" s="750" t="s">
        <v>592</v>
      </c>
      <c r="E564" s="751">
        <v>50113001</v>
      </c>
      <c r="F564" s="750" t="s">
        <v>654</v>
      </c>
      <c r="G564" s="749" t="s">
        <v>655</v>
      </c>
      <c r="H564" s="749">
        <v>198876</v>
      </c>
      <c r="I564" s="749">
        <v>98876</v>
      </c>
      <c r="J564" s="749" t="s">
        <v>828</v>
      </c>
      <c r="K564" s="749" t="s">
        <v>832</v>
      </c>
      <c r="L564" s="752">
        <v>255.20000000000005</v>
      </c>
      <c r="M564" s="752">
        <v>10</v>
      </c>
      <c r="N564" s="753">
        <v>2552.0000000000005</v>
      </c>
    </row>
    <row r="565" spans="1:14" ht="14.4" customHeight="1" x14ac:dyDescent="0.3">
      <c r="A565" s="747" t="s">
        <v>568</v>
      </c>
      <c r="B565" s="748" t="s">
        <v>569</v>
      </c>
      <c r="C565" s="749" t="s">
        <v>591</v>
      </c>
      <c r="D565" s="750" t="s">
        <v>592</v>
      </c>
      <c r="E565" s="751">
        <v>50113001</v>
      </c>
      <c r="F565" s="750" t="s">
        <v>654</v>
      </c>
      <c r="G565" s="749" t="s">
        <v>655</v>
      </c>
      <c r="H565" s="749">
        <v>198872</v>
      </c>
      <c r="I565" s="749">
        <v>98872</v>
      </c>
      <c r="J565" s="749" t="s">
        <v>828</v>
      </c>
      <c r="K565" s="749" t="s">
        <v>830</v>
      </c>
      <c r="L565" s="752">
        <v>312.84000000000009</v>
      </c>
      <c r="M565" s="752">
        <v>7</v>
      </c>
      <c r="N565" s="753">
        <v>2189.8800000000006</v>
      </c>
    </row>
    <row r="566" spans="1:14" ht="14.4" customHeight="1" x14ac:dyDescent="0.3">
      <c r="A566" s="747" t="s">
        <v>568</v>
      </c>
      <c r="B566" s="748" t="s">
        <v>569</v>
      </c>
      <c r="C566" s="749" t="s">
        <v>591</v>
      </c>
      <c r="D566" s="750" t="s">
        <v>592</v>
      </c>
      <c r="E566" s="751">
        <v>50113001</v>
      </c>
      <c r="F566" s="750" t="s">
        <v>654</v>
      </c>
      <c r="G566" s="749" t="s">
        <v>655</v>
      </c>
      <c r="H566" s="749">
        <v>193746</v>
      </c>
      <c r="I566" s="749">
        <v>93746</v>
      </c>
      <c r="J566" s="749" t="s">
        <v>842</v>
      </c>
      <c r="K566" s="749" t="s">
        <v>843</v>
      </c>
      <c r="L566" s="752">
        <v>366.22000000000008</v>
      </c>
      <c r="M566" s="752">
        <v>12</v>
      </c>
      <c r="N566" s="753">
        <v>4394.6400000000012</v>
      </c>
    </row>
    <row r="567" spans="1:14" ht="14.4" customHeight="1" x14ac:dyDescent="0.3">
      <c r="A567" s="747" t="s">
        <v>568</v>
      </c>
      <c r="B567" s="748" t="s">
        <v>569</v>
      </c>
      <c r="C567" s="749" t="s">
        <v>591</v>
      </c>
      <c r="D567" s="750" t="s">
        <v>592</v>
      </c>
      <c r="E567" s="751">
        <v>50113001</v>
      </c>
      <c r="F567" s="750" t="s">
        <v>654</v>
      </c>
      <c r="G567" s="749" t="s">
        <v>660</v>
      </c>
      <c r="H567" s="749">
        <v>216670</v>
      </c>
      <c r="I567" s="749">
        <v>216670</v>
      </c>
      <c r="J567" s="749" t="s">
        <v>847</v>
      </c>
      <c r="K567" s="749" t="s">
        <v>848</v>
      </c>
      <c r="L567" s="752">
        <v>314.27</v>
      </c>
      <c r="M567" s="752">
        <v>13</v>
      </c>
      <c r="N567" s="753">
        <v>4085.5099999999998</v>
      </c>
    </row>
    <row r="568" spans="1:14" ht="14.4" customHeight="1" x14ac:dyDescent="0.3">
      <c r="A568" s="747" t="s">
        <v>568</v>
      </c>
      <c r="B568" s="748" t="s">
        <v>569</v>
      </c>
      <c r="C568" s="749" t="s">
        <v>591</v>
      </c>
      <c r="D568" s="750" t="s">
        <v>592</v>
      </c>
      <c r="E568" s="751">
        <v>50113001</v>
      </c>
      <c r="F568" s="750" t="s">
        <v>654</v>
      </c>
      <c r="G568" s="749" t="s">
        <v>570</v>
      </c>
      <c r="H568" s="749">
        <v>216572</v>
      </c>
      <c r="I568" s="749">
        <v>216572</v>
      </c>
      <c r="J568" s="749" t="s">
        <v>849</v>
      </c>
      <c r="K568" s="749" t="s">
        <v>850</v>
      </c>
      <c r="L568" s="752">
        <v>36.29</v>
      </c>
      <c r="M568" s="752">
        <v>30</v>
      </c>
      <c r="N568" s="753">
        <v>1088.7</v>
      </c>
    </row>
    <row r="569" spans="1:14" ht="14.4" customHeight="1" x14ac:dyDescent="0.3">
      <c r="A569" s="747" t="s">
        <v>568</v>
      </c>
      <c r="B569" s="748" t="s">
        <v>569</v>
      </c>
      <c r="C569" s="749" t="s">
        <v>591</v>
      </c>
      <c r="D569" s="750" t="s">
        <v>592</v>
      </c>
      <c r="E569" s="751">
        <v>50113001</v>
      </c>
      <c r="F569" s="750" t="s">
        <v>654</v>
      </c>
      <c r="G569" s="749" t="s">
        <v>655</v>
      </c>
      <c r="H569" s="749">
        <v>104344</v>
      </c>
      <c r="I569" s="749">
        <v>4344</v>
      </c>
      <c r="J569" s="749" t="s">
        <v>1406</v>
      </c>
      <c r="K569" s="749" t="s">
        <v>1407</v>
      </c>
      <c r="L569" s="752">
        <v>93.87</v>
      </c>
      <c r="M569" s="752">
        <v>4</v>
      </c>
      <c r="N569" s="753">
        <v>375.48</v>
      </c>
    </row>
    <row r="570" spans="1:14" ht="14.4" customHeight="1" x14ac:dyDescent="0.3">
      <c r="A570" s="747" t="s">
        <v>568</v>
      </c>
      <c r="B570" s="748" t="s">
        <v>569</v>
      </c>
      <c r="C570" s="749" t="s">
        <v>591</v>
      </c>
      <c r="D570" s="750" t="s">
        <v>592</v>
      </c>
      <c r="E570" s="751">
        <v>50113001</v>
      </c>
      <c r="F570" s="750" t="s">
        <v>654</v>
      </c>
      <c r="G570" s="749" t="s">
        <v>655</v>
      </c>
      <c r="H570" s="749">
        <v>842703</v>
      </c>
      <c r="I570" s="749">
        <v>0</v>
      </c>
      <c r="J570" s="749" t="s">
        <v>1249</v>
      </c>
      <c r="K570" s="749" t="s">
        <v>570</v>
      </c>
      <c r="L570" s="752">
        <v>49.93</v>
      </c>
      <c r="M570" s="752">
        <v>7</v>
      </c>
      <c r="N570" s="753">
        <v>349.51</v>
      </c>
    </row>
    <row r="571" spans="1:14" ht="14.4" customHeight="1" x14ac:dyDescent="0.3">
      <c r="A571" s="747" t="s">
        <v>568</v>
      </c>
      <c r="B571" s="748" t="s">
        <v>569</v>
      </c>
      <c r="C571" s="749" t="s">
        <v>591</v>
      </c>
      <c r="D571" s="750" t="s">
        <v>592</v>
      </c>
      <c r="E571" s="751">
        <v>50113001</v>
      </c>
      <c r="F571" s="750" t="s">
        <v>654</v>
      </c>
      <c r="G571" s="749" t="s">
        <v>655</v>
      </c>
      <c r="H571" s="749">
        <v>208988</v>
      </c>
      <c r="I571" s="749">
        <v>208988</v>
      </c>
      <c r="J571" s="749" t="s">
        <v>1254</v>
      </c>
      <c r="K571" s="749" t="s">
        <v>1255</v>
      </c>
      <c r="L571" s="752">
        <v>539</v>
      </c>
      <c r="M571" s="752">
        <v>1</v>
      </c>
      <c r="N571" s="753">
        <v>539</v>
      </c>
    </row>
    <row r="572" spans="1:14" ht="14.4" customHeight="1" x14ac:dyDescent="0.3">
      <c r="A572" s="747" t="s">
        <v>568</v>
      </c>
      <c r="B572" s="748" t="s">
        <v>569</v>
      </c>
      <c r="C572" s="749" t="s">
        <v>591</v>
      </c>
      <c r="D572" s="750" t="s">
        <v>592</v>
      </c>
      <c r="E572" s="751">
        <v>50113001</v>
      </c>
      <c r="F572" s="750" t="s">
        <v>654</v>
      </c>
      <c r="G572" s="749" t="s">
        <v>655</v>
      </c>
      <c r="H572" s="749">
        <v>208990</v>
      </c>
      <c r="I572" s="749">
        <v>208990</v>
      </c>
      <c r="J572" s="749" t="s">
        <v>1256</v>
      </c>
      <c r="K572" s="749" t="s">
        <v>1255</v>
      </c>
      <c r="L572" s="752">
        <v>663.60250000000008</v>
      </c>
      <c r="M572" s="752">
        <v>8</v>
      </c>
      <c r="N572" s="753">
        <v>5308.8200000000006</v>
      </c>
    </row>
    <row r="573" spans="1:14" ht="14.4" customHeight="1" x14ac:dyDescent="0.3">
      <c r="A573" s="747" t="s">
        <v>568</v>
      </c>
      <c r="B573" s="748" t="s">
        <v>569</v>
      </c>
      <c r="C573" s="749" t="s">
        <v>591</v>
      </c>
      <c r="D573" s="750" t="s">
        <v>592</v>
      </c>
      <c r="E573" s="751">
        <v>50113001</v>
      </c>
      <c r="F573" s="750" t="s">
        <v>654</v>
      </c>
      <c r="G573" s="749" t="s">
        <v>655</v>
      </c>
      <c r="H573" s="749">
        <v>901148</v>
      </c>
      <c r="I573" s="749">
        <v>0</v>
      </c>
      <c r="J573" s="749" t="s">
        <v>1408</v>
      </c>
      <c r="K573" s="749" t="s">
        <v>1409</v>
      </c>
      <c r="L573" s="752">
        <v>70.200053345575014</v>
      </c>
      <c r="M573" s="752">
        <v>40</v>
      </c>
      <c r="N573" s="753">
        <v>2808.0021338230008</v>
      </c>
    </row>
    <row r="574" spans="1:14" ht="14.4" customHeight="1" x14ac:dyDescent="0.3">
      <c r="A574" s="747" t="s">
        <v>568</v>
      </c>
      <c r="B574" s="748" t="s">
        <v>569</v>
      </c>
      <c r="C574" s="749" t="s">
        <v>591</v>
      </c>
      <c r="D574" s="750" t="s">
        <v>592</v>
      </c>
      <c r="E574" s="751">
        <v>50113001</v>
      </c>
      <c r="F574" s="750" t="s">
        <v>654</v>
      </c>
      <c r="G574" s="749" t="s">
        <v>655</v>
      </c>
      <c r="H574" s="749">
        <v>134821</v>
      </c>
      <c r="I574" s="749">
        <v>134821</v>
      </c>
      <c r="J574" s="749" t="s">
        <v>1410</v>
      </c>
      <c r="K574" s="749" t="s">
        <v>1411</v>
      </c>
      <c r="L574" s="752">
        <v>264.9899999999999</v>
      </c>
      <c r="M574" s="752">
        <v>68</v>
      </c>
      <c r="N574" s="753">
        <v>18019.319999999992</v>
      </c>
    </row>
    <row r="575" spans="1:14" ht="14.4" customHeight="1" x14ac:dyDescent="0.3">
      <c r="A575" s="747" t="s">
        <v>568</v>
      </c>
      <c r="B575" s="748" t="s">
        <v>569</v>
      </c>
      <c r="C575" s="749" t="s">
        <v>591</v>
      </c>
      <c r="D575" s="750" t="s">
        <v>592</v>
      </c>
      <c r="E575" s="751">
        <v>50113001</v>
      </c>
      <c r="F575" s="750" t="s">
        <v>654</v>
      </c>
      <c r="G575" s="749" t="s">
        <v>655</v>
      </c>
      <c r="H575" s="749">
        <v>134824</v>
      </c>
      <c r="I575" s="749">
        <v>134824</v>
      </c>
      <c r="J575" s="749" t="s">
        <v>1412</v>
      </c>
      <c r="K575" s="749" t="s">
        <v>1413</v>
      </c>
      <c r="L575" s="752">
        <v>199.97999999999993</v>
      </c>
      <c r="M575" s="752">
        <v>45</v>
      </c>
      <c r="N575" s="753">
        <v>8999.0999999999967</v>
      </c>
    </row>
    <row r="576" spans="1:14" ht="14.4" customHeight="1" x14ac:dyDescent="0.3">
      <c r="A576" s="747" t="s">
        <v>568</v>
      </c>
      <c r="B576" s="748" t="s">
        <v>569</v>
      </c>
      <c r="C576" s="749" t="s">
        <v>591</v>
      </c>
      <c r="D576" s="750" t="s">
        <v>592</v>
      </c>
      <c r="E576" s="751">
        <v>50113001</v>
      </c>
      <c r="F576" s="750" t="s">
        <v>654</v>
      </c>
      <c r="G576" s="749" t="s">
        <v>655</v>
      </c>
      <c r="H576" s="749">
        <v>107678</v>
      </c>
      <c r="I576" s="749">
        <v>107678</v>
      </c>
      <c r="J576" s="749" t="s">
        <v>876</v>
      </c>
      <c r="K576" s="749" t="s">
        <v>877</v>
      </c>
      <c r="L576" s="752">
        <v>466.697</v>
      </c>
      <c r="M576" s="752">
        <v>2</v>
      </c>
      <c r="N576" s="753">
        <v>933.39400000000001</v>
      </c>
    </row>
    <row r="577" spans="1:14" ht="14.4" customHeight="1" x14ac:dyDescent="0.3">
      <c r="A577" s="747" t="s">
        <v>568</v>
      </c>
      <c r="B577" s="748" t="s">
        <v>569</v>
      </c>
      <c r="C577" s="749" t="s">
        <v>591</v>
      </c>
      <c r="D577" s="750" t="s">
        <v>592</v>
      </c>
      <c r="E577" s="751">
        <v>50113001</v>
      </c>
      <c r="F577" s="750" t="s">
        <v>654</v>
      </c>
      <c r="G577" s="749" t="s">
        <v>660</v>
      </c>
      <c r="H577" s="749">
        <v>197125</v>
      </c>
      <c r="I577" s="749">
        <v>197125</v>
      </c>
      <c r="J577" s="749" t="s">
        <v>891</v>
      </c>
      <c r="K577" s="749" t="s">
        <v>892</v>
      </c>
      <c r="L577" s="752">
        <v>110</v>
      </c>
      <c r="M577" s="752">
        <v>72</v>
      </c>
      <c r="N577" s="753">
        <v>7920</v>
      </c>
    </row>
    <row r="578" spans="1:14" ht="14.4" customHeight="1" x14ac:dyDescent="0.3">
      <c r="A578" s="747" t="s">
        <v>568</v>
      </c>
      <c r="B578" s="748" t="s">
        <v>569</v>
      </c>
      <c r="C578" s="749" t="s">
        <v>591</v>
      </c>
      <c r="D578" s="750" t="s">
        <v>592</v>
      </c>
      <c r="E578" s="751">
        <v>50113001</v>
      </c>
      <c r="F578" s="750" t="s">
        <v>654</v>
      </c>
      <c r="G578" s="749" t="s">
        <v>655</v>
      </c>
      <c r="H578" s="749">
        <v>185812</v>
      </c>
      <c r="I578" s="749">
        <v>85812</v>
      </c>
      <c r="J578" s="749" t="s">
        <v>1414</v>
      </c>
      <c r="K578" s="749" t="s">
        <v>1415</v>
      </c>
      <c r="L578" s="752">
        <v>51.909999999999989</v>
      </c>
      <c r="M578" s="752">
        <v>2</v>
      </c>
      <c r="N578" s="753">
        <v>103.81999999999998</v>
      </c>
    </row>
    <row r="579" spans="1:14" ht="14.4" customHeight="1" x14ac:dyDescent="0.3">
      <c r="A579" s="747" t="s">
        <v>568</v>
      </c>
      <c r="B579" s="748" t="s">
        <v>569</v>
      </c>
      <c r="C579" s="749" t="s">
        <v>591</v>
      </c>
      <c r="D579" s="750" t="s">
        <v>592</v>
      </c>
      <c r="E579" s="751">
        <v>50113001</v>
      </c>
      <c r="F579" s="750" t="s">
        <v>654</v>
      </c>
      <c r="G579" s="749" t="s">
        <v>655</v>
      </c>
      <c r="H579" s="749">
        <v>100498</v>
      </c>
      <c r="I579" s="749">
        <v>498</v>
      </c>
      <c r="J579" s="749" t="s">
        <v>671</v>
      </c>
      <c r="K579" s="749" t="s">
        <v>672</v>
      </c>
      <c r="L579" s="752">
        <v>108.74999999999999</v>
      </c>
      <c r="M579" s="752">
        <v>3</v>
      </c>
      <c r="N579" s="753">
        <v>326.24999999999994</v>
      </c>
    </row>
    <row r="580" spans="1:14" ht="14.4" customHeight="1" x14ac:dyDescent="0.3">
      <c r="A580" s="747" t="s">
        <v>568</v>
      </c>
      <c r="B580" s="748" t="s">
        <v>569</v>
      </c>
      <c r="C580" s="749" t="s">
        <v>591</v>
      </c>
      <c r="D580" s="750" t="s">
        <v>592</v>
      </c>
      <c r="E580" s="751">
        <v>50113001</v>
      </c>
      <c r="F580" s="750" t="s">
        <v>654</v>
      </c>
      <c r="G580" s="749" t="s">
        <v>655</v>
      </c>
      <c r="H580" s="749">
        <v>225890</v>
      </c>
      <c r="I580" s="749">
        <v>225890</v>
      </c>
      <c r="J580" s="749" t="s">
        <v>1416</v>
      </c>
      <c r="K580" s="749" t="s">
        <v>1417</v>
      </c>
      <c r="L580" s="752">
        <v>599.52</v>
      </c>
      <c r="M580" s="752">
        <v>11</v>
      </c>
      <c r="N580" s="753">
        <v>6594.7199999999993</v>
      </c>
    </row>
    <row r="581" spans="1:14" ht="14.4" customHeight="1" x14ac:dyDescent="0.3">
      <c r="A581" s="747" t="s">
        <v>568</v>
      </c>
      <c r="B581" s="748" t="s">
        <v>569</v>
      </c>
      <c r="C581" s="749" t="s">
        <v>591</v>
      </c>
      <c r="D581" s="750" t="s">
        <v>592</v>
      </c>
      <c r="E581" s="751">
        <v>50113001</v>
      </c>
      <c r="F581" s="750" t="s">
        <v>654</v>
      </c>
      <c r="G581" s="749" t="s">
        <v>655</v>
      </c>
      <c r="H581" s="749">
        <v>225889</v>
      </c>
      <c r="I581" s="749">
        <v>225889</v>
      </c>
      <c r="J581" s="749" t="s">
        <v>1418</v>
      </c>
      <c r="K581" s="749" t="s">
        <v>1419</v>
      </c>
      <c r="L581" s="752">
        <v>599.27</v>
      </c>
      <c r="M581" s="752">
        <v>5</v>
      </c>
      <c r="N581" s="753">
        <v>2996.35</v>
      </c>
    </row>
    <row r="582" spans="1:14" ht="14.4" customHeight="1" x14ac:dyDescent="0.3">
      <c r="A582" s="747" t="s">
        <v>568</v>
      </c>
      <c r="B582" s="748" t="s">
        <v>569</v>
      </c>
      <c r="C582" s="749" t="s">
        <v>591</v>
      </c>
      <c r="D582" s="750" t="s">
        <v>592</v>
      </c>
      <c r="E582" s="751">
        <v>50113001</v>
      </c>
      <c r="F582" s="750" t="s">
        <v>654</v>
      </c>
      <c r="G582" s="749" t="s">
        <v>655</v>
      </c>
      <c r="H582" s="749">
        <v>100502</v>
      </c>
      <c r="I582" s="749">
        <v>502</v>
      </c>
      <c r="J582" s="749" t="s">
        <v>673</v>
      </c>
      <c r="K582" s="749" t="s">
        <v>674</v>
      </c>
      <c r="L582" s="752">
        <v>238.66666666666671</v>
      </c>
      <c r="M582" s="752">
        <v>9</v>
      </c>
      <c r="N582" s="753">
        <v>2148.0000000000005</v>
      </c>
    </row>
    <row r="583" spans="1:14" ht="14.4" customHeight="1" x14ac:dyDescent="0.3">
      <c r="A583" s="747" t="s">
        <v>568</v>
      </c>
      <c r="B583" s="748" t="s">
        <v>569</v>
      </c>
      <c r="C583" s="749" t="s">
        <v>591</v>
      </c>
      <c r="D583" s="750" t="s">
        <v>592</v>
      </c>
      <c r="E583" s="751">
        <v>50113001</v>
      </c>
      <c r="F583" s="750" t="s">
        <v>654</v>
      </c>
      <c r="G583" s="749" t="s">
        <v>660</v>
      </c>
      <c r="H583" s="749">
        <v>127736</v>
      </c>
      <c r="I583" s="749">
        <v>127736</v>
      </c>
      <c r="J583" s="749" t="s">
        <v>675</v>
      </c>
      <c r="K583" s="749" t="s">
        <v>676</v>
      </c>
      <c r="L583" s="752">
        <v>49.387777777777778</v>
      </c>
      <c r="M583" s="752">
        <v>9</v>
      </c>
      <c r="N583" s="753">
        <v>444.49</v>
      </c>
    </row>
    <row r="584" spans="1:14" ht="14.4" customHeight="1" x14ac:dyDescent="0.3">
      <c r="A584" s="747" t="s">
        <v>568</v>
      </c>
      <c r="B584" s="748" t="s">
        <v>569</v>
      </c>
      <c r="C584" s="749" t="s">
        <v>591</v>
      </c>
      <c r="D584" s="750" t="s">
        <v>592</v>
      </c>
      <c r="E584" s="751">
        <v>50113001</v>
      </c>
      <c r="F584" s="750" t="s">
        <v>654</v>
      </c>
      <c r="G584" s="749" t="s">
        <v>660</v>
      </c>
      <c r="H584" s="749">
        <v>127737</v>
      </c>
      <c r="I584" s="749">
        <v>127737</v>
      </c>
      <c r="J584" s="749" t="s">
        <v>1420</v>
      </c>
      <c r="K584" s="749" t="s">
        <v>1421</v>
      </c>
      <c r="L584" s="752">
        <v>67.319999999999993</v>
      </c>
      <c r="M584" s="752">
        <v>1</v>
      </c>
      <c r="N584" s="753">
        <v>67.319999999999993</v>
      </c>
    </row>
    <row r="585" spans="1:14" ht="14.4" customHeight="1" x14ac:dyDescent="0.3">
      <c r="A585" s="747" t="s">
        <v>568</v>
      </c>
      <c r="B585" s="748" t="s">
        <v>569</v>
      </c>
      <c r="C585" s="749" t="s">
        <v>591</v>
      </c>
      <c r="D585" s="750" t="s">
        <v>592</v>
      </c>
      <c r="E585" s="751">
        <v>50113001</v>
      </c>
      <c r="F585" s="750" t="s">
        <v>654</v>
      </c>
      <c r="G585" s="749" t="s">
        <v>655</v>
      </c>
      <c r="H585" s="749">
        <v>226005</v>
      </c>
      <c r="I585" s="749">
        <v>226005</v>
      </c>
      <c r="J585" s="749" t="s">
        <v>1422</v>
      </c>
      <c r="K585" s="749" t="s">
        <v>1423</v>
      </c>
      <c r="L585" s="752">
        <v>619.11</v>
      </c>
      <c r="M585" s="752">
        <v>16</v>
      </c>
      <c r="N585" s="753">
        <v>9905.76</v>
      </c>
    </row>
    <row r="586" spans="1:14" ht="14.4" customHeight="1" x14ac:dyDescent="0.3">
      <c r="A586" s="747" t="s">
        <v>568</v>
      </c>
      <c r="B586" s="748" t="s">
        <v>569</v>
      </c>
      <c r="C586" s="749" t="s">
        <v>591</v>
      </c>
      <c r="D586" s="750" t="s">
        <v>592</v>
      </c>
      <c r="E586" s="751">
        <v>50113001</v>
      </c>
      <c r="F586" s="750" t="s">
        <v>654</v>
      </c>
      <c r="G586" s="749" t="s">
        <v>655</v>
      </c>
      <c r="H586" s="749">
        <v>101125</v>
      </c>
      <c r="I586" s="749">
        <v>1125</v>
      </c>
      <c r="J586" s="749" t="s">
        <v>1288</v>
      </c>
      <c r="K586" s="749" t="s">
        <v>1289</v>
      </c>
      <c r="L586" s="752">
        <v>77.349999999999994</v>
      </c>
      <c r="M586" s="752">
        <v>1</v>
      </c>
      <c r="N586" s="753">
        <v>77.349999999999994</v>
      </c>
    </row>
    <row r="587" spans="1:14" ht="14.4" customHeight="1" x14ac:dyDescent="0.3">
      <c r="A587" s="747" t="s">
        <v>568</v>
      </c>
      <c r="B587" s="748" t="s">
        <v>569</v>
      </c>
      <c r="C587" s="749" t="s">
        <v>591</v>
      </c>
      <c r="D587" s="750" t="s">
        <v>592</v>
      </c>
      <c r="E587" s="751">
        <v>50113001</v>
      </c>
      <c r="F587" s="750" t="s">
        <v>654</v>
      </c>
      <c r="G587" s="749" t="s">
        <v>655</v>
      </c>
      <c r="H587" s="749">
        <v>118656</v>
      </c>
      <c r="I587" s="749">
        <v>118656</v>
      </c>
      <c r="J587" s="749" t="s">
        <v>1424</v>
      </c>
      <c r="K587" s="749" t="s">
        <v>1425</v>
      </c>
      <c r="L587" s="752">
        <v>663.32000000000016</v>
      </c>
      <c r="M587" s="752">
        <v>11</v>
      </c>
      <c r="N587" s="753">
        <v>7296.5200000000013</v>
      </c>
    </row>
    <row r="588" spans="1:14" ht="14.4" customHeight="1" x14ac:dyDescent="0.3">
      <c r="A588" s="747" t="s">
        <v>568</v>
      </c>
      <c r="B588" s="748" t="s">
        <v>569</v>
      </c>
      <c r="C588" s="749" t="s">
        <v>591</v>
      </c>
      <c r="D588" s="750" t="s">
        <v>592</v>
      </c>
      <c r="E588" s="751">
        <v>50113001</v>
      </c>
      <c r="F588" s="750" t="s">
        <v>654</v>
      </c>
      <c r="G588" s="749" t="s">
        <v>655</v>
      </c>
      <c r="H588" s="749">
        <v>109414</v>
      </c>
      <c r="I588" s="749">
        <v>119687</v>
      </c>
      <c r="J588" s="749" t="s">
        <v>1426</v>
      </c>
      <c r="K588" s="749" t="s">
        <v>1427</v>
      </c>
      <c r="L588" s="752">
        <v>63.94</v>
      </c>
      <c r="M588" s="752">
        <v>1</v>
      </c>
      <c r="N588" s="753">
        <v>63.94</v>
      </c>
    </row>
    <row r="589" spans="1:14" ht="14.4" customHeight="1" x14ac:dyDescent="0.3">
      <c r="A589" s="747" t="s">
        <v>568</v>
      </c>
      <c r="B589" s="748" t="s">
        <v>569</v>
      </c>
      <c r="C589" s="749" t="s">
        <v>591</v>
      </c>
      <c r="D589" s="750" t="s">
        <v>592</v>
      </c>
      <c r="E589" s="751">
        <v>50113001</v>
      </c>
      <c r="F589" s="750" t="s">
        <v>654</v>
      </c>
      <c r="G589" s="749" t="s">
        <v>655</v>
      </c>
      <c r="H589" s="749">
        <v>226002</v>
      </c>
      <c r="I589" s="749">
        <v>226002</v>
      </c>
      <c r="J589" s="749" t="s">
        <v>1428</v>
      </c>
      <c r="K589" s="749" t="s">
        <v>1429</v>
      </c>
      <c r="L589" s="752">
        <v>651.5</v>
      </c>
      <c r="M589" s="752">
        <v>5</v>
      </c>
      <c r="N589" s="753">
        <v>3257.5</v>
      </c>
    </row>
    <row r="590" spans="1:14" ht="14.4" customHeight="1" x14ac:dyDescent="0.3">
      <c r="A590" s="747" t="s">
        <v>568</v>
      </c>
      <c r="B590" s="748" t="s">
        <v>569</v>
      </c>
      <c r="C590" s="749" t="s">
        <v>591</v>
      </c>
      <c r="D590" s="750" t="s">
        <v>592</v>
      </c>
      <c r="E590" s="751">
        <v>50113001</v>
      </c>
      <c r="F590" s="750" t="s">
        <v>654</v>
      </c>
      <c r="G590" s="749" t="s">
        <v>655</v>
      </c>
      <c r="H590" s="749">
        <v>100536</v>
      </c>
      <c r="I590" s="749">
        <v>536</v>
      </c>
      <c r="J590" s="749" t="s">
        <v>924</v>
      </c>
      <c r="K590" s="749" t="s">
        <v>686</v>
      </c>
      <c r="L590" s="752">
        <v>140.24088235294124</v>
      </c>
      <c r="M590" s="752">
        <v>34</v>
      </c>
      <c r="N590" s="753">
        <v>4768.1900000000023</v>
      </c>
    </row>
    <row r="591" spans="1:14" ht="14.4" customHeight="1" x14ac:dyDescent="0.3">
      <c r="A591" s="747" t="s">
        <v>568</v>
      </c>
      <c r="B591" s="748" t="s">
        <v>569</v>
      </c>
      <c r="C591" s="749" t="s">
        <v>591</v>
      </c>
      <c r="D591" s="750" t="s">
        <v>592</v>
      </c>
      <c r="E591" s="751">
        <v>50113001</v>
      </c>
      <c r="F591" s="750" t="s">
        <v>654</v>
      </c>
      <c r="G591" s="749" t="s">
        <v>660</v>
      </c>
      <c r="H591" s="749">
        <v>107981</v>
      </c>
      <c r="I591" s="749">
        <v>7981</v>
      </c>
      <c r="J591" s="749" t="s">
        <v>677</v>
      </c>
      <c r="K591" s="749" t="s">
        <v>678</v>
      </c>
      <c r="L591" s="752">
        <v>50.686341463414642</v>
      </c>
      <c r="M591" s="752">
        <v>41</v>
      </c>
      <c r="N591" s="753">
        <v>2078.1400000000003</v>
      </c>
    </row>
    <row r="592" spans="1:14" ht="14.4" customHeight="1" x14ac:dyDescent="0.3">
      <c r="A592" s="747" t="s">
        <v>568</v>
      </c>
      <c r="B592" s="748" t="s">
        <v>569</v>
      </c>
      <c r="C592" s="749" t="s">
        <v>591</v>
      </c>
      <c r="D592" s="750" t="s">
        <v>592</v>
      </c>
      <c r="E592" s="751">
        <v>50113001</v>
      </c>
      <c r="F592" s="750" t="s">
        <v>654</v>
      </c>
      <c r="G592" s="749" t="s">
        <v>655</v>
      </c>
      <c r="H592" s="749">
        <v>162579</v>
      </c>
      <c r="I592" s="749">
        <v>162579</v>
      </c>
      <c r="J592" s="749" t="s">
        <v>1430</v>
      </c>
      <c r="K592" s="749" t="s">
        <v>1431</v>
      </c>
      <c r="L592" s="752">
        <v>44.88</v>
      </c>
      <c r="M592" s="752">
        <v>1</v>
      </c>
      <c r="N592" s="753">
        <v>44.88</v>
      </c>
    </row>
    <row r="593" spans="1:14" ht="14.4" customHeight="1" x14ac:dyDescent="0.3">
      <c r="A593" s="747" t="s">
        <v>568</v>
      </c>
      <c r="B593" s="748" t="s">
        <v>569</v>
      </c>
      <c r="C593" s="749" t="s">
        <v>591</v>
      </c>
      <c r="D593" s="750" t="s">
        <v>592</v>
      </c>
      <c r="E593" s="751">
        <v>50113001</v>
      </c>
      <c r="F593" s="750" t="s">
        <v>654</v>
      </c>
      <c r="G593" s="749" t="s">
        <v>660</v>
      </c>
      <c r="H593" s="749">
        <v>187607</v>
      </c>
      <c r="I593" s="749">
        <v>187607</v>
      </c>
      <c r="J593" s="749" t="s">
        <v>1432</v>
      </c>
      <c r="K593" s="749" t="s">
        <v>1433</v>
      </c>
      <c r="L593" s="752">
        <v>273.90000000000003</v>
      </c>
      <c r="M593" s="752">
        <v>13</v>
      </c>
      <c r="N593" s="753">
        <v>3560.7000000000007</v>
      </c>
    </row>
    <row r="594" spans="1:14" ht="14.4" customHeight="1" x14ac:dyDescent="0.3">
      <c r="A594" s="747" t="s">
        <v>568</v>
      </c>
      <c r="B594" s="748" t="s">
        <v>569</v>
      </c>
      <c r="C594" s="749" t="s">
        <v>591</v>
      </c>
      <c r="D594" s="750" t="s">
        <v>592</v>
      </c>
      <c r="E594" s="751">
        <v>50113001</v>
      </c>
      <c r="F594" s="750" t="s">
        <v>654</v>
      </c>
      <c r="G594" s="749" t="s">
        <v>655</v>
      </c>
      <c r="H594" s="749">
        <v>100874</v>
      </c>
      <c r="I594" s="749">
        <v>874</v>
      </c>
      <c r="J594" s="749" t="s">
        <v>1298</v>
      </c>
      <c r="K594" s="749" t="s">
        <v>933</v>
      </c>
      <c r="L594" s="752">
        <v>63.818936170212773</v>
      </c>
      <c r="M594" s="752">
        <v>47</v>
      </c>
      <c r="N594" s="753">
        <v>2999.4900000000002</v>
      </c>
    </row>
    <row r="595" spans="1:14" ht="14.4" customHeight="1" x14ac:dyDescent="0.3">
      <c r="A595" s="747" t="s">
        <v>568</v>
      </c>
      <c r="B595" s="748" t="s">
        <v>569</v>
      </c>
      <c r="C595" s="749" t="s">
        <v>591</v>
      </c>
      <c r="D595" s="750" t="s">
        <v>592</v>
      </c>
      <c r="E595" s="751">
        <v>50113001</v>
      </c>
      <c r="F595" s="750" t="s">
        <v>654</v>
      </c>
      <c r="G595" s="749" t="s">
        <v>660</v>
      </c>
      <c r="H595" s="749">
        <v>157871</v>
      </c>
      <c r="I595" s="749">
        <v>157871</v>
      </c>
      <c r="J595" s="749" t="s">
        <v>1434</v>
      </c>
      <c r="K595" s="749" t="s">
        <v>1435</v>
      </c>
      <c r="L595" s="752">
        <v>164.99999388869944</v>
      </c>
      <c r="M595" s="752">
        <v>3</v>
      </c>
      <c r="N595" s="753">
        <v>494.99998166609828</v>
      </c>
    </row>
    <row r="596" spans="1:14" ht="14.4" customHeight="1" x14ac:dyDescent="0.3">
      <c r="A596" s="747" t="s">
        <v>568</v>
      </c>
      <c r="B596" s="748" t="s">
        <v>569</v>
      </c>
      <c r="C596" s="749" t="s">
        <v>591</v>
      </c>
      <c r="D596" s="750" t="s">
        <v>592</v>
      </c>
      <c r="E596" s="751">
        <v>50113001</v>
      </c>
      <c r="F596" s="750" t="s">
        <v>654</v>
      </c>
      <c r="G596" s="749" t="s">
        <v>660</v>
      </c>
      <c r="H596" s="749">
        <v>850729</v>
      </c>
      <c r="I596" s="749">
        <v>157875</v>
      </c>
      <c r="J596" s="749" t="s">
        <v>937</v>
      </c>
      <c r="K596" s="749" t="s">
        <v>938</v>
      </c>
      <c r="L596" s="752">
        <v>225.5</v>
      </c>
      <c r="M596" s="752">
        <v>9</v>
      </c>
      <c r="N596" s="753">
        <v>2029.5</v>
      </c>
    </row>
    <row r="597" spans="1:14" ht="14.4" customHeight="1" x14ac:dyDescent="0.3">
      <c r="A597" s="747" t="s">
        <v>568</v>
      </c>
      <c r="B597" s="748" t="s">
        <v>569</v>
      </c>
      <c r="C597" s="749" t="s">
        <v>591</v>
      </c>
      <c r="D597" s="750" t="s">
        <v>592</v>
      </c>
      <c r="E597" s="751">
        <v>50113001</v>
      </c>
      <c r="F597" s="750" t="s">
        <v>654</v>
      </c>
      <c r="G597" s="749" t="s">
        <v>655</v>
      </c>
      <c r="H597" s="749">
        <v>147671</v>
      </c>
      <c r="I597" s="749">
        <v>47671</v>
      </c>
      <c r="J597" s="749" t="s">
        <v>1305</v>
      </c>
      <c r="K597" s="749" t="s">
        <v>1306</v>
      </c>
      <c r="L597" s="752">
        <v>351.16999999999996</v>
      </c>
      <c r="M597" s="752">
        <v>2</v>
      </c>
      <c r="N597" s="753">
        <v>702.33999999999992</v>
      </c>
    </row>
    <row r="598" spans="1:14" ht="14.4" customHeight="1" x14ac:dyDescent="0.3">
      <c r="A598" s="747" t="s">
        <v>568</v>
      </c>
      <c r="B598" s="748" t="s">
        <v>569</v>
      </c>
      <c r="C598" s="749" t="s">
        <v>591</v>
      </c>
      <c r="D598" s="750" t="s">
        <v>592</v>
      </c>
      <c r="E598" s="751">
        <v>50113001</v>
      </c>
      <c r="F598" s="750" t="s">
        <v>654</v>
      </c>
      <c r="G598" s="749" t="s">
        <v>655</v>
      </c>
      <c r="H598" s="749">
        <v>111671</v>
      </c>
      <c r="I598" s="749">
        <v>11671</v>
      </c>
      <c r="J598" s="749" t="s">
        <v>945</v>
      </c>
      <c r="K598" s="749" t="s">
        <v>831</v>
      </c>
      <c r="L598" s="752">
        <v>209</v>
      </c>
      <c r="M598" s="752">
        <v>67</v>
      </c>
      <c r="N598" s="753">
        <v>14003</v>
      </c>
    </row>
    <row r="599" spans="1:14" ht="14.4" customHeight="1" x14ac:dyDescent="0.3">
      <c r="A599" s="747" t="s">
        <v>568</v>
      </c>
      <c r="B599" s="748" t="s">
        <v>569</v>
      </c>
      <c r="C599" s="749" t="s">
        <v>591</v>
      </c>
      <c r="D599" s="750" t="s">
        <v>592</v>
      </c>
      <c r="E599" s="751">
        <v>50113001</v>
      </c>
      <c r="F599" s="750" t="s">
        <v>654</v>
      </c>
      <c r="G599" s="749" t="s">
        <v>660</v>
      </c>
      <c r="H599" s="749">
        <v>118172</v>
      </c>
      <c r="I599" s="749">
        <v>18172</v>
      </c>
      <c r="J599" s="749" t="s">
        <v>948</v>
      </c>
      <c r="K599" s="749" t="s">
        <v>1307</v>
      </c>
      <c r="L599" s="752">
        <v>817.67333333333352</v>
      </c>
      <c r="M599" s="752">
        <v>24</v>
      </c>
      <c r="N599" s="753">
        <v>19624.160000000003</v>
      </c>
    </row>
    <row r="600" spans="1:14" ht="14.4" customHeight="1" x14ac:dyDescent="0.3">
      <c r="A600" s="747" t="s">
        <v>568</v>
      </c>
      <c r="B600" s="748" t="s">
        <v>569</v>
      </c>
      <c r="C600" s="749" t="s">
        <v>591</v>
      </c>
      <c r="D600" s="750" t="s">
        <v>592</v>
      </c>
      <c r="E600" s="751">
        <v>50113001</v>
      </c>
      <c r="F600" s="750" t="s">
        <v>654</v>
      </c>
      <c r="G600" s="749" t="s">
        <v>660</v>
      </c>
      <c r="H600" s="749">
        <v>118175</v>
      </c>
      <c r="I600" s="749">
        <v>18175</v>
      </c>
      <c r="J600" s="749" t="s">
        <v>948</v>
      </c>
      <c r="K600" s="749" t="s">
        <v>949</v>
      </c>
      <c r="L600" s="752">
        <v>678.78461538461545</v>
      </c>
      <c r="M600" s="752">
        <v>13</v>
      </c>
      <c r="N600" s="753">
        <v>8824.2000000000007</v>
      </c>
    </row>
    <row r="601" spans="1:14" ht="14.4" customHeight="1" x14ac:dyDescent="0.3">
      <c r="A601" s="747" t="s">
        <v>568</v>
      </c>
      <c r="B601" s="748" t="s">
        <v>569</v>
      </c>
      <c r="C601" s="749" t="s">
        <v>591</v>
      </c>
      <c r="D601" s="750" t="s">
        <v>592</v>
      </c>
      <c r="E601" s="751">
        <v>50113001</v>
      </c>
      <c r="F601" s="750" t="s">
        <v>654</v>
      </c>
      <c r="G601" s="749" t="s">
        <v>660</v>
      </c>
      <c r="H601" s="749">
        <v>118167</v>
      </c>
      <c r="I601" s="749">
        <v>18167</v>
      </c>
      <c r="J601" s="749" t="s">
        <v>948</v>
      </c>
      <c r="K601" s="749" t="s">
        <v>1308</v>
      </c>
      <c r="L601" s="752">
        <v>92.40932203389832</v>
      </c>
      <c r="M601" s="752">
        <v>236</v>
      </c>
      <c r="N601" s="753">
        <v>21808.600000000002</v>
      </c>
    </row>
    <row r="602" spans="1:14" ht="14.4" customHeight="1" x14ac:dyDescent="0.3">
      <c r="A602" s="747" t="s">
        <v>568</v>
      </c>
      <c r="B602" s="748" t="s">
        <v>569</v>
      </c>
      <c r="C602" s="749" t="s">
        <v>591</v>
      </c>
      <c r="D602" s="750" t="s">
        <v>592</v>
      </c>
      <c r="E602" s="751">
        <v>50113001</v>
      </c>
      <c r="F602" s="750" t="s">
        <v>654</v>
      </c>
      <c r="G602" s="749" t="s">
        <v>655</v>
      </c>
      <c r="H602" s="749">
        <v>849310</v>
      </c>
      <c r="I602" s="749">
        <v>126689</v>
      </c>
      <c r="J602" s="749" t="s">
        <v>1436</v>
      </c>
      <c r="K602" s="749" t="s">
        <v>1437</v>
      </c>
      <c r="L602" s="752">
        <v>225.46781818181819</v>
      </c>
      <c r="M602" s="752">
        <v>11</v>
      </c>
      <c r="N602" s="753">
        <v>2480.1460000000002</v>
      </c>
    </row>
    <row r="603" spans="1:14" ht="14.4" customHeight="1" x14ac:dyDescent="0.3">
      <c r="A603" s="747" t="s">
        <v>568</v>
      </c>
      <c r="B603" s="748" t="s">
        <v>569</v>
      </c>
      <c r="C603" s="749" t="s">
        <v>591</v>
      </c>
      <c r="D603" s="750" t="s">
        <v>592</v>
      </c>
      <c r="E603" s="751">
        <v>50113001</v>
      </c>
      <c r="F603" s="750" t="s">
        <v>654</v>
      </c>
      <c r="G603" s="749" t="s">
        <v>570</v>
      </c>
      <c r="H603" s="749">
        <v>129027</v>
      </c>
      <c r="I603" s="749">
        <v>129027</v>
      </c>
      <c r="J603" s="749" t="s">
        <v>1438</v>
      </c>
      <c r="K603" s="749" t="s">
        <v>1439</v>
      </c>
      <c r="L603" s="752">
        <v>841.5</v>
      </c>
      <c r="M603" s="752">
        <v>1</v>
      </c>
      <c r="N603" s="753">
        <v>841.5</v>
      </c>
    </row>
    <row r="604" spans="1:14" ht="14.4" customHeight="1" x14ac:dyDescent="0.3">
      <c r="A604" s="747" t="s">
        <v>568</v>
      </c>
      <c r="B604" s="748" t="s">
        <v>569</v>
      </c>
      <c r="C604" s="749" t="s">
        <v>591</v>
      </c>
      <c r="D604" s="750" t="s">
        <v>592</v>
      </c>
      <c r="E604" s="751">
        <v>50113001</v>
      </c>
      <c r="F604" s="750" t="s">
        <v>654</v>
      </c>
      <c r="G604" s="749" t="s">
        <v>570</v>
      </c>
      <c r="H604" s="749">
        <v>846094</v>
      </c>
      <c r="I604" s="749">
        <v>129023</v>
      </c>
      <c r="J604" s="749" t="s">
        <v>1440</v>
      </c>
      <c r="K604" s="749" t="s">
        <v>1441</v>
      </c>
      <c r="L604" s="752">
        <v>197.12000000000003</v>
      </c>
      <c r="M604" s="752">
        <v>7</v>
      </c>
      <c r="N604" s="753">
        <v>1379.8400000000001</v>
      </c>
    </row>
    <row r="605" spans="1:14" ht="14.4" customHeight="1" x14ac:dyDescent="0.3">
      <c r="A605" s="747" t="s">
        <v>568</v>
      </c>
      <c r="B605" s="748" t="s">
        <v>569</v>
      </c>
      <c r="C605" s="749" t="s">
        <v>591</v>
      </c>
      <c r="D605" s="750" t="s">
        <v>592</v>
      </c>
      <c r="E605" s="751">
        <v>50113001</v>
      </c>
      <c r="F605" s="750" t="s">
        <v>654</v>
      </c>
      <c r="G605" s="749" t="s">
        <v>655</v>
      </c>
      <c r="H605" s="749">
        <v>187721</v>
      </c>
      <c r="I605" s="749">
        <v>87721</v>
      </c>
      <c r="J605" s="749" t="s">
        <v>1442</v>
      </c>
      <c r="K605" s="749" t="s">
        <v>1300</v>
      </c>
      <c r="L605" s="752">
        <v>59.429999999999993</v>
      </c>
      <c r="M605" s="752">
        <v>10</v>
      </c>
      <c r="N605" s="753">
        <v>594.29999999999995</v>
      </c>
    </row>
    <row r="606" spans="1:14" ht="14.4" customHeight="1" x14ac:dyDescent="0.3">
      <c r="A606" s="747" t="s">
        <v>568</v>
      </c>
      <c r="B606" s="748" t="s">
        <v>569</v>
      </c>
      <c r="C606" s="749" t="s">
        <v>591</v>
      </c>
      <c r="D606" s="750" t="s">
        <v>592</v>
      </c>
      <c r="E606" s="751">
        <v>50113001</v>
      </c>
      <c r="F606" s="750" t="s">
        <v>654</v>
      </c>
      <c r="G606" s="749" t="s">
        <v>655</v>
      </c>
      <c r="H606" s="749">
        <v>161489</v>
      </c>
      <c r="I606" s="749">
        <v>161489</v>
      </c>
      <c r="J606" s="749" t="s">
        <v>1443</v>
      </c>
      <c r="K606" s="749" t="s">
        <v>1444</v>
      </c>
      <c r="L606" s="752">
        <v>763</v>
      </c>
      <c r="M606" s="752">
        <v>5</v>
      </c>
      <c r="N606" s="753">
        <v>3815</v>
      </c>
    </row>
    <row r="607" spans="1:14" ht="14.4" customHeight="1" x14ac:dyDescent="0.3">
      <c r="A607" s="747" t="s">
        <v>568</v>
      </c>
      <c r="B607" s="748" t="s">
        <v>569</v>
      </c>
      <c r="C607" s="749" t="s">
        <v>591</v>
      </c>
      <c r="D607" s="750" t="s">
        <v>592</v>
      </c>
      <c r="E607" s="751">
        <v>50113001</v>
      </c>
      <c r="F607" s="750" t="s">
        <v>654</v>
      </c>
      <c r="G607" s="749" t="s">
        <v>655</v>
      </c>
      <c r="H607" s="749">
        <v>13440</v>
      </c>
      <c r="I607" s="749">
        <v>13440</v>
      </c>
      <c r="J607" s="749" t="s">
        <v>1317</v>
      </c>
      <c r="K607" s="749" t="s">
        <v>832</v>
      </c>
      <c r="L607" s="752">
        <v>396</v>
      </c>
      <c r="M607" s="752">
        <v>25</v>
      </c>
      <c r="N607" s="753">
        <v>9900</v>
      </c>
    </row>
    <row r="608" spans="1:14" ht="14.4" customHeight="1" x14ac:dyDescent="0.3">
      <c r="A608" s="747" t="s">
        <v>568</v>
      </c>
      <c r="B608" s="748" t="s">
        <v>569</v>
      </c>
      <c r="C608" s="749" t="s">
        <v>591</v>
      </c>
      <c r="D608" s="750" t="s">
        <v>592</v>
      </c>
      <c r="E608" s="751">
        <v>50113001</v>
      </c>
      <c r="F608" s="750" t="s">
        <v>654</v>
      </c>
      <c r="G608" s="749" t="s">
        <v>660</v>
      </c>
      <c r="H608" s="749">
        <v>846853</v>
      </c>
      <c r="I608" s="749">
        <v>124418</v>
      </c>
      <c r="J608" s="749" t="s">
        <v>958</v>
      </c>
      <c r="K608" s="749" t="s">
        <v>959</v>
      </c>
      <c r="L608" s="752">
        <v>716.56678260869558</v>
      </c>
      <c r="M608" s="752">
        <v>115</v>
      </c>
      <c r="N608" s="753">
        <v>82405.179999999993</v>
      </c>
    </row>
    <row r="609" spans="1:14" ht="14.4" customHeight="1" x14ac:dyDescent="0.3">
      <c r="A609" s="747" t="s">
        <v>568</v>
      </c>
      <c r="B609" s="748" t="s">
        <v>569</v>
      </c>
      <c r="C609" s="749" t="s">
        <v>591</v>
      </c>
      <c r="D609" s="750" t="s">
        <v>592</v>
      </c>
      <c r="E609" s="751">
        <v>50113001</v>
      </c>
      <c r="F609" s="750" t="s">
        <v>654</v>
      </c>
      <c r="G609" s="749" t="s">
        <v>655</v>
      </c>
      <c r="H609" s="749">
        <v>100810</v>
      </c>
      <c r="I609" s="749">
        <v>810</v>
      </c>
      <c r="J609" s="749" t="s">
        <v>1445</v>
      </c>
      <c r="K609" s="749" t="s">
        <v>1446</v>
      </c>
      <c r="L609" s="752">
        <v>57.77</v>
      </c>
      <c r="M609" s="752">
        <v>1</v>
      </c>
      <c r="N609" s="753">
        <v>57.77</v>
      </c>
    </row>
    <row r="610" spans="1:14" ht="14.4" customHeight="1" x14ac:dyDescent="0.3">
      <c r="A610" s="747" t="s">
        <v>568</v>
      </c>
      <c r="B610" s="748" t="s">
        <v>569</v>
      </c>
      <c r="C610" s="749" t="s">
        <v>591</v>
      </c>
      <c r="D610" s="750" t="s">
        <v>592</v>
      </c>
      <c r="E610" s="751">
        <v>50113001</v>
      </c>
      <c r="F610" s="750" t="s">
        <v>654</v>
      </c>
      <c r="G610" s="749" t="s">
        <v>655</v>
      </c>
      <c r="H610" s="749">
        <v>160319</v>
      </c>
      <c r="I610" s="749">
        <v>160319</v>
      </c>
      <c r="J610" s="749" t="s">
        <v>1447</v>
      </c>
      <c r="K610" s="749" t="s">
        <v>1448</v>
      </c>
      <c r="L610" s="752">
        <v>2032.8000000000011</v>
      </c>
      <c r="M610" s="752">
        <v>89</v>
      </c>
      <c r="N610" s="753">
        <v>180919.2000000001</v>
      </c>
    </row>
    <row r="611" spans="1:14" ht="14.4" customHeight="1" x14ac:dyDescent="0.3">
      <c r="A611" s="747" t="s">
        <v>568</v>
      </c>
      <c r="B611" s="748" t="s">
        <v>569</v>
      </c>
      <c r="C611" s="749" t="s">
        <v>591</v>
      </c>
      <c r="D611" s="750" t="s">
        <v>592</v>
      </c>
      <c r="E611" s="751">
        <v>50113001</v>
      </c>
      <c r="F611" s="750" t="s">
        <v>654</v>
      </c>
      <c r="G611" s="749" t="s">
        <v>660</v>
      </c>
      <c r="H611" s="749">
        <v>849266</v>
      </c>
      <c r="I611" s="749">
        <v>162444</v>
      </c>
      <c r="J611" s="749" t="s">
        <v>1449</v>
      </c>
      <c r="K611" s="749" t="s">
        <v>1450</v>
      </c>
      <c r="L611" s="752">
        <v>82.11999999999999</v>
      </c>
      <c r="M611" s="752">
        <v>80</v>
      </c>
      <c r="N611" s="753">
        <v>6569.5999999999995</v>
      </c>
    </row>
    <row r="612" spans="1:14" ht="14.4" customHeight="1" x14ac:dyDescent="0.3">
      <c r="A612" s="747" t="s">
        <v>568</v>
      </c>
      <c r="B612" s="748" t="s">
        <v>569</v>
      </c>
      <c r="C612" s="749" t="s">
        <v>591</v>
      </c>
      <c r="D612" s="750" t="s">
        <v>592</v>
      </c>
      <c r="E612" s="751">
        <v>50113001</v>
      </c>
      <c r="F612" s="750" t="s">
        <v>654</v>
      </c>
      <c r="G612" s="749" t="s">
        <v>660</v>
      </c>
      <c r="H612" s="749">
        <v>130779</v>
      </c>
      <c r="I612" s="749">
        <v>30779</v>
      </c>
      <c r="J612" s="749" t="s">
        <v>971</v>
      </c>
      <c r="K612" s="749" t="s">
        <v>972</v>
      </c>
      <c r="L612" s="752">
        <v>147.76</v>
      </c>
      <c r="M612" s="752">
        <v>540</v>
      </c>
      <c r="N612" s="753">
        <v>79790.399999999994</v>
      </c>
    </row>
    <row r="613" spans="1:14" ht="14.4" customHeight="1" x14ac:dyDescent="0.3">
      <c r="A613" s="747" t="s">
        <v>568</v>
      </c>
      <c r="B613" s="748" t="s">
        <v>569</v>
      </c>
      <c r="C613" s="749" t="s">
        <v>591</v>
      </c>
      <c r="D613" s="750" t="s">
        <v>592</v>
      </c>
      <c r="E613" s="751">
        <v>50113001</v>
      </c>
      <c r="F613" s="750" t="s">
        <v>654</v>
      </c>
      <c r="G613" s="749" t="s">
        <v>655</v>
      </c>
      <c r="H613" s="749">
        <v>13807</v>
      </c>
      <c r="I613" s="749">
        <v>4188</v>
      </c>
      <c r="J613" s="749" t="s">
        <v>1451</v>
      </c>
      <c r="K613" s="749" t="s">
        <v>1452</v>
      </c>
      <c r="L613" s="752">
        <v>2438.8650000000002</v>
      </c>
      <c r="M613" s="752">
        <v>7</v>
      </c>
      <c r="N613" s="753">
        <v>17072.055</v>
      </c>
    </row>
    <row r="614" spans="1:14" ht="14.4" customHeight="1" x14ac:dyDescent="0.3">
      <c r="A614" s="747" t="s">
        <v>568</v>
      </c>
      <c r="B614" s="748" t="s">
        <v>569</v>
      </c>
      <c r="C614" s="749" t="s">
        <v>591</v>
      </c>
      <c r="D614" s="750" t="s">
        <v>592</v>
      </c>
      <c r="E614" s="751">
        <v>50113001</v>
      </c>
      <c r="F614" s="750" t="s">
        <v>654</v>
      </c>
      <c r="G614" s="749" t="s">
        <v>655</v>
      </c>
      <c r="H614" s="749">
        <v>216573</v>
      </c>
      <c r="I614" s="749">
        <v>216573</v>
      </c>
      <c r="J614" s="749" t="s">
        <v>975</v>
      </c>
      <c r="K614" s="749" t="s">
        <v>976</v>
      </c>
      <c r="L614" s="752">
        <v>61.78</v>
      </c>
      <c r="M614" s="752">
        <v>172</v>
      </c>
      <c r="N614" s="753">
        <v>10626.16</v>
      </c>
    </row>
    <row r="615" spans="1:14" ht="14.4" customHeight="1" x14ac:dyDescent="0.3">
      <c r="A615" s="747" t="s">
        <v>568</v>
      </c>
      <c r="B615" s="748" t="s">
        <v>569</v>
      </c>
      <c r="C615" s="749" t="s">
        <v>591</v>
      </c>
      <c r="D615" s="750" t="s">
        <v>592</v>
      </c>
      <c r="E615" s="751">
        <v>50113001</v>
      </c>
      <c r="F615" s="750" t="s">
        <v>654</v>
      </c>
      <c r="G615" s="749" t="s">
        <v>655</v>
      </c>
      <c r="H615" s="749">
        <v>100610</v>
      </c>
      <c r="I615" s="749">
        <v>610</v>
      </c>
      <c r="J615" s="749" t="s">
        <v>977</v>
      </c>
      <c r="K615" s="749" t="s">
        <v>978</v>
      </c>
      <c r="L615" s="752">
        <v>72.499999999999986</v>
      </c>
      <c r="M615" s="752">
        <v>12</v>
      </c>
      <c r="N615" s="753">
        <v>869.99999999999989</v>
      </c>
    </row>
    <row r="616" spans="1:14" ht="14.4" customHeight="1" x14ac:dyDescent="0.3">
      <c r="A616" s="747" t="s">
        <v>568</v>
      </c>
      <c r="B616" s="748" t="s">
        <v>569</v>
      </c>
      <c r="C616" s="749" t="s">
        <v>591</v>
      </c>
      <c r="D616" s="750" t="s">
        <v>592</v>
      </c>
      <c r="E616" s="751">
        <v>50113001</v>
      </c>
      <c r="F616" s="750" t="s">
        <v>654</v>
      </c>
      <c r="G616" s="749" t="s">
        <v>655</v>
      </c>
      <c r="H616" s="749">
        <v>100612</v>
      </c>
      <c r="I616" s="749">
        <v>612</v>
      </c>
      <c r="J616" s="749" t="s">
        <v>979</v>
      </c>
      <c r="K616" s="749" t="s">
        <v>980</v>
      </c>
      <c r="L616" s="752">
        <v>67.66</v>
      </c>
      <c r="M616" s="752">
        <v>55</v>
      </c>
      <c r="N616" s="753">
        <v>3721.2999999999997</v>
      </c>
    </row>
    <row r="617" spans="1:14" ht="14.4" customHeight="1" x14ac:dyDescent="0.3">
      <c r="A617" s="747" t="s">
        <v>568</v>
      </c>
      <c r="B617" s="748" t="s">
        <v>569</v>
      </c>
      <c r="C617" s="749" t="s">
        <v>591</v>
      </c>
      <c r="D617" s="750" t="s">
        <v>592</v>
      </c>
      <c r="E617" s="751">
        <v>50113001</v>
      </c>
      <c r="F617" s="750" t="s">
        <v>654</v>
      </c>
      <c r="G617" s="749" t="s">
        <v>655</v>
      </c>
      <c r="H617" s="749">
        <v>226000</v>
      </c>
      <c r="I617" s="749">
        <v>226000</v>
      </c>
      <c r="J617" s="749" t="s">
        <v>1453</v>
      </c>
      <c r="K617" s="749" t="s">
        <v>1454</v>
      </c>
      <c r="L617" s="752">
        <v>312.14</v>
      </c>
      <c r="M617" s="752">
        <v>6</v>
      </c>
      <c r="N617" s="753">
        <v>1872.84</v>
      </c>
    </row>
    <row r="618" spans="1:14" ht="14.4" customHeight="1" x14ac:dyDescent="0.3">
      <c r="A618" s="747" t="s">
        <v>568</v>
      </c>
      <c r="B618" s="748" t="s">
        <v>569</v>
      </c>
      <c r="C618" s="749" t="s">
        <v>591</v>
      </c>
      <c r="D618" s="750" t="s">
        <v>592</v>
      </c>
      <c r="E618" s="751">
        <v>50113001</v>
      </c>
      <c r="F618" s="750" t="s">
        <v>654</v>
      </c>
      <c r="G618" s="749" t="s">
        <v>655</v>
      </c>
      <c r="H618" s="749">
        <v>132090</v>
      </c>
      <c r="I618" s="749">
        <v>32090</v>
      </c>
      <c r="J618" s="749" t="s">
        <v>1455</v>
      </c>
      <c r="K618" s="749" t="s">
        <v>1456</v>
      </c>
      <c r="L618" s="752">
        <v>27.35</v>
      </c>
      <c r="M618" s="752">
        <v>1</v>
      </c>
      <c r="N618" s="753">
        <v>27.35</v>
      </c>
    </row>
    <row r="619" spans="1:14" ht="14.4" customHeight="1" x14ac:dyDescent="0.3">
      <c r="A619" s="747" t="s">
        <v>568</v>
      </c>
      <c r="B619" s="748" t="s">
        <v>569</v>
      </c>
      <c r="C619" s="749" t="s">
        <v>591</v>
      </c>
      <c r="D619" s="750" t="s">
        <v>592</v>
      </c>
      <c r="E619" s="751">
        <v>50113001</v>
      </c>
      <c r="F619" s="750" t="s">
        <v>654</v>
      </c>
      <c r="G619" s="749" t="s">
        <v>660</v>
      </c>
      <c r="H619" s="749">
        <v>131934</v>
      </c>
      <c r="I619" s="749">
        <v>31934</v>
      </c>
      <c r="J619" s="749" t="s">
        <v>1457</v>
      </c>
      <c r="K619" s="749" t="s">
        <v>1458</v>
      </c>
      <c r="L619" s="752">
        <v>49.82</v>
      </c>
      <c r="M619" s="752">
        <v>3</v>
      </c>
      <c r="N619" s="753">
        <v>149.46</v>
      </c>
    </row>
    <row r="620" spans="1:14" ht="14.4" customHeight="1" x14ac:dyDescent="0.3">
      <c r="A620" s="747" t="s">
        <v>568</v>
      </c>
      <c r="B620" s="748" t="s">
        <v>569</v>
      </c>
      <c r="C620" s="749" t="s">
        <v>591</v>
      </c>
      <c r="D620" s="750" t="s">
        <v>592</v>
      </c>
      <c r="E620" s="751">
        <v>50113001</v>
      </c>
      <c r="F620" s="750" t="s">
        <v>654</v>
      </c>
      <c r="G620" s="749" t="s">
        <v>655</v>
      </c>
      <c r="H620" s="749">
        <v>902074</v>
      </c>
      <c r="I620" s="749">
        <v>85278</v>
      </c>
      <c r="J620" s="749" t="s">
        <v>1459</v>
      </c>
      <c r="K620" s="749" t="s">
        <v>832</v>
      </c>
      <c r="L620" s="752">
        <v>2838</v>
      </c>
      <c r="M620" s="752">
        <v>1</v>
      </c>
      <c r="N620" s="753">
        <v>2838</v>
      </c>
    </row>
    <row r="621" spans="1:14" ht="14.4" customHeight="1" x14ac:dyDescent="0.3">
      <c r="A621" s="747" t="s">
        <v>568</v>
      </c>
      <c r="B621" s="748" t="s">
        <v>569</v>
      </c>
      <c r="C621" s="749" t="s">
        <v>594</v>
      </c>
      <c r="D621" s="750" t="s">
        <v>595</v>
      </c>
      <c r="E621" s="751">
        <v>50113001</v>
      </c>
      <c r="F621" s="750" t="s">
        <v>654</v>
      </c>
      <c r="G621" s="749" t="s">
        <v>655</v>
      </c>
      <c r="H621" s="749">
        <v>100362</v>
      </c>
      <c r="I621" s="749">
        <v>362</v>
      </c>
      <c r="J621" s="749" t="s">
        <v>685</v>
      </c>
      <c r="K621" s="749" t="s">
        <v>686</v>
      </c>
      <c r="L621" s="752">
        <v>83.66400000000003</v>
      </c>
      <c r="M621" s="752">
        <v>10</v>
      </c>
      <c r="N621" s="753">
        <v>836.64000000000033</v>
      </c>
    </row>
    <row r="622" spans="1:14" ht="14.4" customHeight="1" x14ac:dyDescent="0.3">
      <c r="A622" s="747" t="s">
        <v>568</v>
      </c>
      <c r="B622" s="748" t="s">
        <v>569</v>
      </c>
      <c r="C622" s="749" t="s">
        <v>594</v>
      </c>
      <c r="D622" s="750" t="s">
        <v>595</v>
      </c>
      <c r="E622" s="751">
        <v>50113001</v>
      </c>
      <c r="F622" s="750" t="s">
        <v>654</v>
      </c>
      <c r="G622" s="749" t="s">
        <v>655</v>
      </c>
      <c r="H622" s="749">
        <v>167547</v>
      </c>
      <c r="I622" s="749">
        <v>67547</v>
      </c>
      <c r="J622" s="749" t="s">
        <v>1395</v>
      </c>
      <c r="K622" s="749" t="s">
        <v>1396</v>
      </c>
      <c r="L622" s="752">
        <v>47.12</v>
      </c>
      <c r="M622" s="752">
        <v>26</v>
      </c>
      <c r="N622" s="753">
        <v>1225.1199999999999</v>
      </c>
    </row>
    <row r="623" spans="1:14" ht="14.4" customHeight="1" x14ac:dyDescent="0.3">
      <c r="A623" s="747" t="s">
        <v>568</v>
      </c>
      <c r="B623" s="748" t="s">
        <v>569</v>
      </c>
      <c r="C623" s="749" t="s">
        <v>594</v>
      </c>
      <c r="D623" s="750" t="s">
        <v>595</v>
      </c>
      <c r="E623" s="751">
        <v>50113001</v>
      </c>
      <c r="F623" s="750" t="s">
        <v>654</v>
      </c>
      <c r="G623" s="749" t="s">
        <v>655</v>
      </c>
      <c r="H623" s="749">
        <v>845369</v>
      </c>
      <c r="I623" s="749">
        <v>107987</v>
      </c>
      <c r="J623" s="749" t="s">
        <v>1397</v>
      </c>
      <c r="K623" s="749" t="s">
        <v>1398</v>
      </c>
      <c r="L623" s="752">
        <v>112.28000000000004</v>
      </c>
      <c r="M623" s="752">
        <v>4</v>
      </c>
      <c r="N623" s="753">
        <v>449.12000000000018</v>
      </c>
    </row>
    <row r="624" spans="1:14" ht="14.4" customHeight="1" x14ac:dyDescent="0.3">
      <c r="A624" s="747" t="s">
        <v>568</v>
      </c>
      <c r="B624" s="748" t="s">
        <v>569</v>
      </c>
      <c r="C624" s="749" t="s">
        <v>594</v>
      </c>
      <c r="D624" s="750" t="s">
        <v>595</v>
      </c>
      <c r="E624" s="751">
        <v>50113001</v>
      </c>
      <c r="F624" s="750" t="s">
        <v>654</v>
      </c>
      <c r="G624" s="749" t="s">
        <v>655</v>
      </c>
      <c r="H624" s="749">
        <v>110555</v>
      </c>
      <c r="I624" s="749">
        <v>10555</v>
      </c>
      <c r="J624" s="749" t="s">
        <v>706</v>
      </c>
      <c r="K624" s="749" t="s">
        <v>1161</v>
      </c>
      <c r="L624" s="752">
        <v>254.97999999999996</v>
      </c>
      <c r="M624" s="752">
        <v>2</v>
      </c>
      <c r="N624" s="753">
        <v>509.95999999999992</v>
      </c>
    </row>
    <row r="625" spans="1:14" ht="14.4" customHeight="1" x14ac:dyDescent="0.3">
      <c r="A625" s="747" t="s">
        <v>568</v>
      </c>
      <c r="B625" s="748" t="s">
        <v>569</v>
      </c>
      <c r="C625" s="749" t="s">
        <v>594</v>
      </c>
      <c r="D625" s="750" t="s">
        <v>595</v>
      </c>
      <c r="E625" s="751">
        <v>50113001</v>
      </c>
      <c r="F625" s="750" t="s">
        <v>654</v>
      </c>
      <c r="G625" s="749" t="s">
        <v>655</v>
      </c>
      <c r="H625" s="749">
        <v>187825</v>
      </c>
      <c r="I625" s="749">
        <v>87825</v>
      </c>
      <c r="J625" s="749" t="s">
        <v>708</v>
      </c>
      <c r="K625" s="749" t="s">
        <v>709</v>
      </c>
      <c r="L625" s="752">
        <v>80.366</v>
      </c>
      <c r="M625" s="752">
        <v>4</v>
      </c>
      <c r="N625" s="753">
        <v>321.464</v>
      </c>
    </row>
    <row r="626" spans="1:14" ht="14.4" customHeight="1" x14ac:dyDescent="0.3">
      <c r="A626" s="747" t="s">
        <v>568</v>
      </c>
      <c r="B626" s="748" t="s">
        <v>569</v>
      </c>
      <c r="C626" s="749" t="s">
        <v>594</v>
      </c>
      <c r="D626" s="750" t="s">
        <v>595</v>
      </c>
      <c r="E626" s="751">
        <v>50113001</v>
      </c>
      <c r="F626" s="750" t="s">
        <v>654</v>
      </c>
      <c r="G626" s="749" t="s">
        <v>655</v>
      </c>
      <c r="H626" s="749">
        <v>173390</v>
      </c>
      <c r="I626" s="749">
        <v>173390</v>
      </c>
      <c r="J626" s="749" t="s">
        <v>1399</v>
      </c>
      <c r="K626" s="749" t="s">
        <v>1400</v>
      </c>
      <c r="L626" s="752">
        <v>411.95</v>
      </c>
      <c r="M626" s="752">
        <v>0.2</v>
      </c>
      <c r="N626" s="753">
        <v>82.39</v>
      </c>
    </row>
    <row r="627" spans="1:14" ht="14.4" customHeight="1" x14ac:dyDescent="0.3">
      <c r="A627" s="747" t="s">
        <v>568</v>
      </c>
      <c r="B627" s="748" t="s">
        <v>569</v>
      </c>
      <c r="C627" s="749" t="s">
        <v>594</v>
      </c>
      <c r="D627" s="750" t="s">
        <v>595</v>
      </c>
      <c r="E627" s="751">
        <v>50113001</v>
      </c>
      <c r="F627" s="750" t="s">
        <v>654</v>
      </c>
      <c r="G627" s="749" t="s">
        <v>655</v>
      </c>
      <c r="H627" s="749">
        <v>100392</v>
      </c>
      <c r="I627" s="749">
        <v>392</v>
      </c>
      <c r="J627" s="749" t="s">
        <v>1164</v>
      </c>
      <c r="K627" s="749" t="s">
        <v>980</v>
      </c>
      <c r="L627" s="752">
        <v>57.590000000000011</v>
      </c>
      <c r="M627" s="752">
        <v>44</v>
      </c>
      <c r="N627" s="753">
        <v>2533.9600000000005</v>
      </c>
    </row>
    <row r="628" spans="1:14" ht="14.4" customHeight="1" x14ac:dyDescent="0.3">
      <c r="A628" s="747" t="s">
        <v>568</v>
      </c>
      <c r="B628" s="748" t="s">
        <v>569</v>
      </c>
      <c r="C628" s="749" t="s">
        <v>594</v>
      </c>
      <c r="D628" s="750" t="s">
        <v>595</v>
      </c>
      <c r="E628" s="751">
        <v>50113001</v>
      </c>
      <c r="F628" s="750" t="s">
        <v>654</v>
      </c>
      <c r="G628" s="749" t="s">
        <v>655</v>
      </c>
      <c r="H628" s="749">
        <v>100394</v>
      </c>
      <c r="I628" s="749">
        <v>394</v>
      </c>
      <c r="J628" s="749" t="s">
        <v>1165</v>
      </c>
      <c r="K628" s="749" t="s">
        <v>1166</v>
      </c>
      <c r="L628" s="752">
        <v>65.730000000000018</v>
      </c>
      <c r="M628" s="752">
        <v>4</v>
      </c>
      <c r="N628" s="753">
        <v>262.92000000000007</v>
      </c>
    </row>
    <row r="629" spans="1:14" ht="14.4" customHeight="1" x14ac:dyDescent="0.3">
      <c r="A629" s="747" t="s">
        <v>568</v>
      </c>
      <c r="B629" s="748" t="s">
        <v>569</v>
      </c>
      <c r="C629" s="749" t="s">
        <v>594</v>
      </c>
      <c r="D629" s="750" t="s">
        <v>595</v>
      </c>
      <c r="E629" s="751">
        <v>50113001</v>
      </c>
      <c r="F629" s="750" t="s">
        <v>654</v>
      </c>
      <c r="G629" s="749" t="s">
        <v>655</v>
      </c>
      <c r="H629" s="749">
        <v>205021</v>
      </c>
      <c r="I629" s="749">
        <v>205021</v>
      </c>
      <c r="J629" s="749" t="s">
        <v>1401</v>
      </c>
      <c r="K629" s="749" t="s">
        <v>1402</v>
      </c>
      <c r="L629" s="752">
        <v>352</v>
      </c>
      <c r="M629" s="752">
        <v>2</v>
      </c>
      <c r="N629" s="753">
        <v>704</v>
      </c>
    </row>
    <row r="630" spans="1:14" ht="14.4" customHeight="1" x14ac:dyDescent="0.3">
      <c r="A630" s="747" t="s">
        <v>568</v>
      </c>
      <c r="B630" s="748" t="s">
        <v>569</v>
      </c>
      <c r="C630" s="749" t="s">
        <v>594</v>
      </c>
      <c r="D630" s="750" t="s">
        <v>595</v>
      </c>
      <c r="E630" s="751">
        <v>50113001</v>
      </c>
      <c r="F630" s="750" t="s">
        <v>654</v>
      </c>
      <c r="G630" s="749" t="s">
        <v>660</v>
      </c>
      <c r="H630" s="749">
        <v>183974</v>
      </c>
      <c r="I630" s="749">
        <v>83974</v>
      </c>
      <c r="J630" s="749" t="s">
        <v>731</v>
      </c>
      <c r="K630" s="749" t="s">
        <v>732</v>
      </c>
      <c r="L630" s="752">
        <v>88.45</v>
      </c>
      <c r="M630" s="752">
        <v>4</v>
      </c>
      <c r="N630" s="753">
        <v>353.8</v>
      </c>
    </row>
    <row r="631" spans="1:14" ht="14.4" customHeight="1" x14ac:dyDescent="0.3">
      <c r="A631" s="747" t="s">
        <v>568</v>
      </c>
      <c r="B631" s="748" t="s">
        <v>569</v>
      </c>
      <c r="C631" s="749" t="s">
        <v>594</v>
      </c>
      <c r="D631" s="750" t="s">
        <v>595</v>
      </c>
      <c r="E631" s="751">
        <v>50113001</v>
      </c>
      <c r="F631" s="750" t="s">
        <v>654</v>
      </c>
      <c r="G631" s="749" t="s">
        <v>655</v>
      </c>
      <c r="H631" s="749">
        <v>847180</v>
      </c>
      <c r="I631" s="749">
        <v>500225</v>
      </c>
      <c r="J631" s="749" t="s">
        <v>1403</v>
      </c>
      <c r="K631" s="749" t="s">
        <v>570</v>
      </c>
      <c r="L631" s="752">
        <v>24666.62</v>
      </c>
      <c r="M631" s="752">
        <v>2</v>
      </c>
      <c r="N631" s="753">
        <v>49333.24</v>
      </c>
    </row>
    <row r="632" spans="1:14" ht="14.4" customHeight="1" x14ac:dyDescent="0.3">
      <c r="A632" s="747" t="s">
        <v>568</v>
      </c>
      <c r="B632" s="748" t="s">
        <v>569</v>
      </c>
      <c r="C632" s="749" t="s">
        <v>594</v>
      </c>
      <c r="D632" s="750" t="s">
        <v>595</v>
      </c>
      <c r="E632" s="751">
        <v>50113001</v>
      </c>
      <c r="F632" s="750" t="s">
        <v>654</v>
      </c>
      <c r="G632" s="749" t="s">
        <v>655</v>
      </c>
      <c r="H632" s="749">
        <v>212880</v>
      </c>
      <c r="I632" s="749">
        <v>212880</v>
      </c>
      <c r="J632" s="749" t="s">
        <v>656</v>
      </c>
      <c r="K632" s="749" t="s">
        <v>657</v>
      </c>
      <c r="L632" s="752">
        <v>112.97000000000007</v>
      </c>
      <c r="M632" s="752">
        <v>6</v>
      </c>
      <c r="N632" s="753">
        <v>677.82000000000039</v>
      </c>
    </row>
    <row r="633" spans="1:14" ht="14.4" customHeight="1" x14ac:dyDescent="0.3">
      <c r="A633" s="747" t="s">
        <v>568</v>
      </c>
      <c r="B633" s="748" t="s">
        <v>569</v>
      </c>
      <c r="C633" s="749" t="s">
        <v>594</v>
      </c>
      <c r="D633" s="750" t="s">
        <v>595</v>
      </c>
      <c r="E633" s="751">
        <v>50113001</v>
      </c>
      <c r="F633" s="750" t="s">
        <v>654</v>
      </c>
      <c r="G633" s="749" t="s">
        <v>655</v>
      </c>
      <c r="H633" s="749">
        <v>100409</v>
      </c>
      <c r="I633" s="749">
        <v>409</v>
      </c>
      <c r="J633" s="749" t="s">
        <v>740</v>
      </c>
      <c r="K633" s="749" t="s">
        <v>672</v>
      </c>
      <c r="L633" s="752">
        <v>79.749999999999986</v>
      </c>
      <c r="M633" s="752">
        <v>1</v>
      </c>
      <c r="N633" s="753">
        <v>79.749999999999986</v>
      </c>
    </row>
    <row r="634" spans="1:14" ht="14.4" customHeight="1" x14ac:dyDescent="0.3">
      <c r="A634" s="747" t="s">
        <v>568</v>
      </c>
      <c r="B634" s="748" t="s">
        <v>569</v>
      </c>
      <c r="C634" s="749" t="s">
        <v>594</v>
      </c>
      <c r="D634" s="750" t="s">
        <v>595</v>
      </c>
      <c r="E634" s="751">
        <v>50113001</v>
      </c>
      <c r="F634" s="750" t="s">
        <v>654</v>
      </c>
      <c r="G634" s="749" t="s">
        <v>655</v>
      </c>
      <c r="H634" s="749">
        <v>187814</v>
      </c>
      <c r="I634" s="749">
        <v>87814</v>
      </c>
      <c r="J634" s="749" t="s">
        <v>658</v>
      </c>
      <c r="K634" s="749" t="s">
        <v>659</v>
      </c>
      <c r="L634" s="752">
        <v>535.66000000000008</v>
      </c>
      <c r="M634" s="752">
        <v>4</v>
      </c>
      <c r="N634" s="753">
        <v>2142.6400000000003</v>
      </c>
    </row>
    <row r="635" spans="1:14" ht="14.4" customHeight="1" x14ac:dyDescent="0.3">
      <c r="A635" s="747" t="s">
        <v>568</v>
      </c>
      <c r="B635" s="748" t="s">
        <v>569</v>
      </c>
      <c r="C635" s="749" t="s">
        <v>594</v>
      </c>
      <c r="D635" s="750" t="s">
        <v>595</v>
      </c>
      <c r="E635" s="751">
        <v>50113001</v>
      </c>
      <c r="F635" s="750" t="s">
        <v>654</v>
      </c>
      <c r="G635" s="749" t="s">
        <v>660</v>
      </c>
      <c r="H635" s="749">
        <v>848765</v>
      </c>
      <c r="I635" s="749">
        <v>107938</v>
      </c>
      <c r="J635" s="749" t="s">
        <v>764</v>
      </c>
      <c r="K635" s="749" t="s">
        <v>765</v>
      </c>
      <c r="L635" s="752">
        <v>128.44</v>
      </c>
      <c r="M635" s="752">
        <v>2</v>
      </c>
      <c r="N635" s="753">
        <v>256.88</v>
      </c>
    </row>
    <row r="636" spans="1:14" ht="14.4" customHeight="1" x14ac:dyDescent="0.3">
      <c r="A636" s="747" t="s">
        <v>568</v>
      </c>
      <c r="B636" s="748" t="s">
        <v>569</v>
      </c>
      <c r="C636" s="749" t="s">
        <v>594</v>
      </c>
      <c r="D636" s="750" t="s">
        <v>595</v>
      </c>
      <c r="E636" s="751">
        <v>50113001</v>
      </c>
      <c r="F636" s="750" t="s">
        <v>654</v>
      </c>
      <c r="G636" s="749" t="s">
        <v>655</v>
      </c>
      <c r="H636" s="749">
        <v>184090</v>
      </c>
      <c r="I636" s="749">
        <v>84090</v>
      </c>
      <c r="J636" s="749" t="s">
        <v>663</v>
      </c>
      <c r="K636" s="749" t="s">
        <v>664</v>
      </c>
      <c r="L636" s="752">
        <v>60.139999999999993</v>
      </c>
      <c r="M636" s="752">
        <v>19</v>
      </c>
      <c r="N636" s="753">
        <v>1142.6599999999999</v>
      </c>
    </row>
    <row r="637" spans="1:14" ht="14.4" customHeight="1" x14ac:dyDescent="0.3">
      <c r="A637" s="747" t="s">
        <v>568</v>
      </c>
      <c r="B637" s="748" t="s">
        <v>569</v>
      </c>
      <c r="C637" s="749" t="s">
        <v>594</v>
      </c>
      <c r="D637" s="750" t="s">
        <v>595</v>
      </c>
      <c r="E637" s="751">
        <v>50113001</v>
      </c>
      <c r="F637" s="750" t="s">
        <v>654</v>
      </c>
      <c r="G637" s="749" t="s">
        <v>655</v>
      </c>
      <c r="H637" s="749">
        <v>501994</v>
      </c>
      <c r="I637" s="749">
        <v>0</v>
      </c>
      <c r="J637" s="749" t="s">
        <v>665</v>
      </c>
      <c r="K637" s="749" t="s">
        <v>666</v>
      </c>
      <c r="L637" s="752">
        <v>289.18844444444449</v>
      </c>
      <c r="M637" s="752">
        <v>7</v>
      </c>
      <c r="N637" s="753">
        <v>2024.3191111111114</v>
      </c>
    </row>
    <row r="638" spans="1:14" ht="14.4" customHeight="1" x14ac:dyDescent="0.3">
      <c r="A638" s="747" t="s">
        <v>568</v>
      </c>
      <c r="B638" s="748" t="s">
        <v>569</v>
      </c>
      <c r="C638" s="749" t="s">
        <v>594</v>
      </c>
      <c r="D638" s="750" t="s">
        <v>595</v>
      </c>
      <c r="E638" s="751">
        <v>50113001</v>
      </c>
      <c r="F638" s="750" t="s">
        <v>654</v>
      </c>
      <c r="G638" s="749" t="s">
        <v>655</v>
      </c>
      <c r="H638" s="749">
        <v>104071</v>
      </c>
      <c r="I638" s="749">
        <v>4071</v>
      </c>
      <c r="J638" s="749" t="s">
        <v>788</v>
      </c>
      <c r="K638" s="749" t="s">
        <v>1205</v>
      </c>
      <c r="L638" s="752">
        <v>152.96999999999997</v>
      </c>
      <c r="M638" s="752">
        <v>1</v>
      </c>
      <c r="N638" s="753">
        <v>152.96999999999997</v>
      </c>
    </row>
    <row r="639" spans="1:14" ht="14.4" customHeight="1" x14ac:dyDescent="0.3">
      <c r="A639" s="747" t="s">
        <v>568</v>
      </c>
      <c r="B639" s="748" t="s">
        <v>569</v>
      </c>
      <c r="C639" s="749" t="s">
        <v>594</v>
      </c>
      <c r="D639" s="750" t="s">
        <v>595</v>
      </c>
      <c r="E639" s="751">
        <v>50113001</v>
      </c>
      <c r="F639" s="750" t="s">
        <v>654</v>
      </c>
      <c r="G639" s="749" t="s">
        <v>655</v>
      </c>
      <c r="H639" s="749">
        <v>215474</v>
      </c>
      <c r="I639" s="749">
        <v>215474</v>
      </c>
      <c r="J639" s="749" t="s">
        <v>1207</v>
      </c>
      <c r="K639" s="749" t="s">
        <v>1208</v>
      </c>
      <c r="L639" s="752">
        <v>532</v>
      </c>
      <c r="M639" s="752">
        <v>5</v>
      </c>
      <c r="N639" s="753">
        <v>2660</v>
      </c>
    </row>
    <row r="640" spans="1:14" ht="14.4" customHeight="1" x14ac:dyDescent="0.3">
      <c r="A640" s="747" t="s">
        <v>568</v>
      </c>
      <c r="B640" s="748" t="s">
        <v>569</v>
      </c>
      <c r="C640" s="749" t="s">
        <v>594</v>
      </c>
      <c r="D640" s="750" t="s">
        <v>595</v>
      </c>
      <c r="E640" s="751">
        <v>50113001</v>
      </c>
      <c r="F640" s="750" t="s">
        <v>654</v>
      </c>
      <c r="G640" s="749" t="s">
        <v>655</v>
      </c>
      <c r="H640" s="749">
        <v>447</v>
      </c>
      <c r="I640" s="749">
        <v>447</v>
      </c>
      <c r="J640" s="749" t="s">
        <v>810</v>
      </c>
      <c r="K640" s="749" t="s">
        <v>811</v>
      </c>
      <c r="L640" s="752">
        <v>178.49142857142854</v>
      </c>
      <c r="M640" s="752">
        <v>28</v>
      </c>
      <c r="N640" s="753">
        <v>4997.7599999999993</v>
      </c>
    </row>
    <row r="641" spans="1:14" ht="14.4" customHeight="1" x14ac:dyDescent="0.3">
      <c r="A641" s="747" t="s">
        <v>568</v>
      </c>
      <c r="B641" s="748" t="s">
        <v>569</v>
      </c>
      <c r="C641" s="749" t="s">
        <v>594</v>
      </c>
      <c r="D641" s="750" t="s">
        <v>595</v>
      </c>
      <c r="E641" s="751">
        <v>50113001</v>
      </c>
      <c r="F641" s="750" t="s">
        <v>654</v>
      </c>
      <c r="G641" s="749" t="s">
        <v>660</v>
      </c>
      <c r="H641" s="749">
        <v>214036</v>
      </c>
      <c r="I641" s="749">
        <v>214036</v>
      </c>
      <c r="J641" s="749" t="s">
        <v>824</v>
      </c>
      <c r="K641" s="749" t="s">
        <v>825</v>
      </c>
      <c r="L641" s="752">
        <v>40.390000000000008</v>
      </c>
      <c r="M641" s="752">
        <v>10</v>
      </c>
      <c r="N641" s="753">
        <v>403.90000000000009</v>
      </c>
    </row>
    <row r="642" spans="1:14" ht="14.4" customHeight="1" x14ac:dyDescent="0.3">
      <c r="A642" s="747" t="s">
        <v>568</v>
      </c>
      <c r="B642" s="748" t="s">
        <v>569</v>
      </c>
      <c r="C642" s="749" t="s">
        <v>594</v>
      </c>
      <c r="D642" s="750" t="s">
        <v>595</v>
      </c>
      <c r="E642" s="751">
        <v>50113001</v>
      </c>
      <c r="F642" s="750" t="s">
        <v>654</v>
      </c>
      <c r="G642" s="749" t="s">
        <v>655</v>
      </c>
      <c r="H642" s="749">
        <v>198876</v>
      </c>
      <c r="I642" s="749">
        <v>98876</v>
      </c>
      <c r="J642" s="749" t="s">
        <v>828</v>
      </c>
      <c r="K642" s="749" t="s">
        <v>832</v>
      </c>
      <c r="L642" s="752">
        <v>255.2</v>
      </c>
      <c r="M642" s="752">
        <v>1</v>
      </c>
      <c r="N642" s="753">
        <v>255.2</v>
      </c>
    </row>
    <row r="643" spans="1:14" ht="14.4" customHeight="1" x14ac:dyDescent="0.3">
      <c r="A643" s="747" t="s">
        <v>568</v>
      </c>
      <c r="B643" s="748" t="s">
        <v>569</v>
      </c>
      <c r="C643" s="749" t="s">
        <v>594</v>
      </c>
      <c r="D643" s="750" t="s">
        <v>595</v>
      </c>
      <c r="E643" s="751">
        <v>50113001</v>
      </c>
      <c r="F643" s="750" t="s">
        <v>654</v>
      </c>
      <c r="G643" s="749" t="s">
        <v>655</v>
      </c>
      <c r="H643" s="749">
        <v>198864</v>
      </c>
      <c r="I643" s="749">
        <v>98864</v>
      </c>
      <c r="J643" s="749" t="s">
        <v>828</v>
      </c>
      <c r="K643" s="749" t="s">
        <v>829</v>
      </c>
      <c r="L643" s="752">
        <v>537.87</v>
      </c>
      <c r="M643" s="752">
        <v>7</v>
      </c>
      <c r="N643" s="753">
        <v>3765.09</v>
      </c>
    </row>
    <row r="644" spans="1:14" ht="14.4" customHeight="1" x14ac:dyDescent="0.3">
      <c r="A644" s="747" t="s">
        <v>568</v>
      </c>
      <c r="B644" s="748" t="s">
        <v>569</v>
      </c>
      <c r="C644" s="749" t="s">
        <v>594</v>
      </c>
      <c r="D644" s="750" t="s">
        <v>595</v>
      </c>
      <c r="E644" s="751">
        <v>50113001</v>
      </c>
      <c r="F644" s="750" t="s">
        <v>654</v>
      </c>
      <c r="G644" s="749" t="s">
        <v>655</v>
      </c>
      <c r="H644" s="749">
        <v>198872</v>
      </c>
      <c r="I644" s="749">
        <v>98872</v>
      </c>
      <c r="J644" s="749" t="s">
        <v>828</v>
      </c>
      <c r="K644" s="749" t="s">
        <v>830</v>
      </c>
      <c r="L644" s="752">
        <v>312.84000000000003</v>
      </c>
      <c r="M644" s="752">
        <v>4</v>
      </c>
      <c r="N644" s="753">
        <v>1251.3600000000001</v>
      </c>
    </row>
    <row r="645" spans="1:14" ht="14.4" customHeight="1" x14ac:dyDescent="0.3">
      <c r="A645" s="747" t="s">
        <v>568</v>
      </c>
      <c r="B645" s="748" t="s">
        <v>569</v>
      </c>
      <c r="C645" s="749" t="s">
        <v>594</v>
      </c>
      <c r="D645" s="750" t="s">
        <v>595</v>
      </c>
      <c r="E645" s="751">
        <v>50113001</v>
      </c>
      <c r="F645" s="750" t="s">
        <v>654</v>
      </c>
      <c r="G645" s="749" t="s">
        <v>655</v>
      </c>
      <c r="H645" s="749">
        <v>165633</v>
      </c>
      <c r="I645" s="749">
        <v>165751</v>
      </c>
      <c r="J645" s="749" t="s">
        <v>833</v>
      </c>
      <c r="K645" s="749" t="s">
        <v>834</v>
      </c>
      <c r="L645" s="752">
        <v>3951.6400000000003</v>
      </c>
      <c r="M645" s="752">
        <v>2</v>
      </c>
      <c r="N645" s="753">
        <v>7903.2800000000007</v>
      </c>
    </row>
    <row r="646" spans="1:14" ht="14.4" customHeight="1" x14ac:dyDescent="0.3">
      <c r="A646" s="747" t="s">
        <v>568</v>
      </c>
      <c r="B646" s="748" t="s">
        <v>569</v>
      </c>
      <c r="C646" s="749" t="s">
        <v>594</v>
      </c>
      <c r="D646" s="750" t="s">
        <v>595</v>
      </c>
      <c r="E646" s="751">
        <v>50113001</v>
      </c>
      <c r="F646" s="750" t="s">
        <v>654</v>
      </c>
      <c r="G646" s="749" t="s">
        <v>660</v>
      </c>
      <c r="H646" s="749">
        <v>216670</v>
      </c>
      <c r="I646" s="749">
        <v>216670</v>
      </c>
      <c r="J646" s="749" t="s">
        <v>847</v>
      </c>
      <c r="K646" s="749" t="s">
        <v>848</v>
      </c>
      <c r="L646" s="752">
        <v>314.27</v>
      </c>
      <c r="M646" s="752">
        <v>3</v>
      </c>
      <c r="N646" s="753">
        <v>942.81</v>
      </c>
    </row>
    <row r="647" spans="1:14" ht="14.4" customHeight="1" x14ac:dyDescent="0.3">
      <c r="A647" s="747" t="s">
        <v>568</v>
      </c>
      <c r="B647" s="748" t="s">
        <v>569</v>
      </c>
      <c r="C647" s="749" t="s">
        <v>594</v>
      </c>
      <c r="D647" s="750" t="s">
        <v>595</v>
      </c>
      <c r="E647" s="751">
        <v>50113001</v>
      </c>
      <c r="F647" s="750" t="s">
        <v>654</v>
      </c>
      <c r="G647" s="749" t="s">
        <v>570</v>
      </c>
      <c r="H647" s="749">
        <v>216572</v>
      </c>
      <c r="I647" s="749">
        <v>216572</v>
      </c>
      <c r="J647" s="749" t="s">
        <v>849</v>
      </c>
      <c r="K647" s="749" t="s">
        <v>850</v>
      </c>
      <c r="L647" s="752">
        <v>36.280000000000008</v>
      </c>
      <c r="M647" s="752">
        <v>5</v>
      </c>
      <c r="N647" s="753">
        <v>181.40000000000003</v>
      </c>
    </row>
    <row r="648" spans="1:14" ht="14.4" customHeight="1" x14ac:dyDescent="0.3">
      <c r="A648" s="747" t="s">
        <v>568</v>
      </c>
      <c r="B648" s="748" t="s">
        <v>569</v>
      </c>
      <c r="C648" s="749" t="s">
        <v>594</v>
      </c>
      <c r="D648" s="750" t="s">
        <v>595</v>
      </c>
      <c r="E648" s="751">
        <v>50113001</v>
      </c>
      <c r="F648" s="750" t="s">
        <v>654</v>
      </c>
      <c r="G648" s="749" t="s">
        <v>655</v>
      </c>
      <c r="H648" s="749">
        <v>104344</v>
      </c>
      <c r="I648" s="749">
        <v>4344</v>
      </c>
      <c r="J648" s="749" t="s">
        <v>1406</v>
      </c>
      <c r="K648" s="749" t="s">
        <v>1407</v>
      </c>
      <c r="L648" s="752">
        <v>93.870000000000019</v>
      </c>
      <c r="M648" s="752">
        <v>14</v>
      </c>
      <c r="N648" s="753">
        <v>1314.1800000000003</v>
      </c>
    </row>
    <row r="649" spans="1:14" ht="14.4" customHeight="1" x14ac:dyDescent="0.3">
      <c r="A649" s="747" t="s">
        <v>568</v>
      </c>
      <c r="B649" s="748" t="s">
        <v>569</v>
      </c>
      <c r="C649" s="749" t="s">
        <v>594</v>
      </c>
      <c r="D649" s="750" t="s">
        <v>595</v>
      </c>
      <c r="E649" s="751">
        <v>50113001</v>
      </c>
      <c r="F649" s="750" t="s">
        <v>654</v>
      </c>
      <c r="G649" s="749" t="s">
        <v>655</v>
      </c>
      <c r="H649" s="749">
        <v>842703</v>
      </c>
      <c r="I649" s="749">
        <v>0</v>
      </c>
      <c r="J649" s="749" t="s">
        <v>1249</v>
      </c>
      <c r="K649" s="749" t="s">
        <v>570</v>
      </c>
      <c r="L649" s="752">
        <v>51.74636363636364</v>
      </c>
      <c r="M649" s="752">
        <v>22</v>
      </c>
      <c r="N649" s="753">
        <v>1138.42</v>
      </c>
    </row>
    <row r="650" spans="1:14" ht="14.4" customHeight="1" x14ac:dyDescent="0.3">
      <c r="A650" s="747" t="s">
        <v>568</v>
      </c>
      <c r="B650" s="748" t="s">
        <v>569</v>
      </c>
      <c r="C650" s="749" t="s">
        <v>594</v>
      </c>
      <c r="D650" s="750" t="s">
        <v>595</v>
      </c>
      <c r="E650" s="751">
        <v>50113001</v>
      </c>
      <c r="F650" s="750" t="s">
        <v>654</v>
      </c>
      <c r="G650" s="749" t="s">
        <v>655</v>
      </c>
      <c r="H650" s="749">
        <v>208988</v>
      </c>
      <c r="I650" s="749">
        <v>208988</v>
      </c>
      <c r="J650" s="749" t="s">
        <v>1254</v>
      </c>
      <c r="K650" s="749" t="s">
        <v>1255</v>
      </c>
      <c r="L650" s="752">
        <v>539</v>
      </c>
      <c r="M650" s="752">
        <v>6</v>
      </c>
      <c r="N650" s="753">
        <v>3234</v>
      </c>
    </row>
    <row r="651" spans="1:14" ht="14.4" customHeight="1" x14ac:dyDescent="0.3">
      <c r="A651" s="747" t="s">
        <v>568</v>
      </c>
      <c r="B651" s="748" t="s">
        <v>569</v>
      </c>
      <c r="C651" s="749" t="s">
        <v>594</v>
      </c>
      <c r="D651" s="750" t="s">
        <v>595</v>
      </c>
      <c r="E651" s="751">
        <v>50113001</v>
      </c>
      <c r="F651" s="750" t="s">
        <v>654</v>
      </c>
      <c r="G651" s="749" t="s">
        <v>655</v>
      </c>
      <c r="H651" s="749">
        <v>208990</v>
      </c>
      <c r="I651" s="749">
        <v>208990</v>
      </c>
      <c r="J651" s="749" t="s">
        <v>1256</v>
      </c>
      <c r="K651" s="749" t="s">
        <v>1255</v>
      </c>
      <c r="L651" s="752">
        <v>660.68200000000002</v>
      </c>
      <c r="M651" s="752">
        <v>5</v>
      </c>
      <c r="N651" s="753">
        <v>3303.41</v>
      </c>
    </row>
    <row r="652" spans="1:14" ht="14.4" customHeight="1" x14ac:dyDescent="0.3">
      <c r="A652" s="747" t="s">
        <v>568</v>
      </c>
      <c r="B652" s="748" t="s">
        <v>569</v>
      </c>
      <c r="C652" s="749" t="s">
        <v>594</v>
      </c>
      <c r="D652" s="750" t="s">
        <v>595</v>
      </c>
      <c r="E652" s="751">
        <v>50113001</v>
      </c>
      <c r="F652" s="750" t="s">
        <v>654</v>
      </c>
      <c r="G652" s="749" t="s">
        <v>655</v>
      </c>
      <c r="H652" s="749">
        <v>394712</v>
      </c>
      <c r="I652" s="749">
        <v>0</v>
      </c>
      <c r="J652" s="749" t="s">
        <v>861</v>
      </c>
      <c r="K652" s="749" t="s">
        <v>862</v>
      </c>
      <c r="L652" s="752">
        <v>28.75</v>
      </c>
      <c r="M652" s="752">
        <v>18</v>
      </c>
      <c r="N652" s="753">
        <v>517.5</v>
      </c>
    </row>
    <row r="653" spans="1:14" ht="14.4" customHeight="1" x14ac:dyDescent="0.3">
      <c r="A653" s="747" t="s">
        <v>568</v>
      </c>
      <c r="B653" s="748" t="s">
        <v>569</v>
      </c>
      <c r="C653" s="749" t="s">
        <v>594</v>
      </c>
      <c r="D653" s="750" t="s">
        <v>595</v>
      </c>
      <c r="E653" s="751">
        <v>50113001</v>
      </c>
      <c r="F653" s="750" t="s">
        <v>654</v>
      </c>
      <c r="G653" s="749" t="s">
        <v>655</v>
      </c>
      <c r="H653" s="749">
        <v>134821</v>
      </c>
      <c r="I653" s="749">
        <v>134821</v>
      </c>
      <c r="J653" s="749" t="s">
        <v>1410</v>
      </c>
      <c r="K653" s="749" t="s">
        <v>1411</v>
      </c>
      <c r="L653" s="752">
        <v>264.99</v>
      </c>
      <c r="M653" s="752">
        <v>71</v>
      </c>
      <c r="N653" s="753">
        <v>18814.29</v>
      </c>
    </row>
    <row r="654" spans="1:14" ht="14.4" customHeight="1" x14ac:dyDescent="0.3">
      <c r="A654" s="747" t="s">
        <v>568</v>
      </c>
      <c r="B654" s="748" t="s">
        <v>569</v>
      </c>
      <c r="C654" s="749" t="s">
        <v>594</v>
      </c>
      <c r="D654" s="750" t="s">
        <v>595</v>
      </c>
      <c r="E654" s="751">
        <v>50113001</v>
      </c>
      <c r="F654" s="750" t="s">
        <v>654</v>
      </c>
      <c r="G654" s="749" t="s">
        <v>655</v>
      </c>
      <c r="H654" s="749">
        <v>134824</v>
      </c>
      <c r="I654" s="749">
        <v>134824</v>
      </c>
      <c r="J654" s="749" t="s">
        <v>1412</v>
      </c>
      <c r="K654" s="749" t="s">
        <v>1413</v>
      </c>
      <c r="L654" s="752">
        <v>199.98</v>
      </c>
      <c r="M654" s="752">
        <v>19</v>
      </c>
      <c r="N654" s="753">
        <v>3799.62</v>
      </c>
    </row>
    <row r="655" spans="1:14" ht="14.4" customHeight="1" x14ac:dyDescent="0.3">
      <c r="A655" s="747" t="s">
        <v>568</v>
      </c>
      <c r="B655" s="748" t="s">
        <v>569</v>
      </c>
      <c r="C655" s="749" t="s">
        <v>594</v>
      </c>
      <c r="D655" s="750" t="s">
        <v>595</v>
      </c>
      <c r="E655" s="751">
        <v>50113001</v>
      </c>
      <c r="F655" s="750" t="s">
        <v>654</v>
      </c>
      <c r="G655" s="749" t="s">
        <v>655</v>
      </c>
      <c r="H655" s="749">
        <v>107678</v>
      </c>
      <c r="I655" s="749">
        <v>107678</v>
      </c>
      <c r="J655" s="749" t="s">
        <v>876</v>
      </c>
      <c r="K655" s="749" t="s">
        <v>877</v>
      </c>
      <c r="L655" s="752">
        <v>459.8</v>
      </c>
      <c r="M655" s="752">
        <v>1</v>
      </c>
      <c r="N655" s="753">
        <v>459.8</v>
      </c>
    </row>
    <row r="656" spans="1:14" ht="14.4" customHeight="1" x14ac:dyDescent="0.3">
      <c r="A656" s="747" t="s">
        <v>568</v>
      </c>
      <c r="B656" s="748" t="s">
        <v>569</v>
      </c>
      <c r="C656" s="749" t="s">
        <v>594</v>
      </c>
      <c r="D656" s="750" t="s">
        <v>595</v>
      </c>
      <c r="E656" s="751">
        <v>50113001</v>
      </c>
      <c r="F656" s="750" t="s">
        <v>654</v>
      </c>
      <c r="G656" s="749" t="s">
        <v>660</v>
      </c>
      <c r="H656" s="749">
        <v>197125</v>
      </c>
      <c r="I656" s="749">
        <v>197125</v>
      </c>
      <c r="J656" s="749" t="s">
        <v>891</v>
      </c>
      <c r="K656" s="749" t="s">
        <v>892</v>
      </c>
      <c r="L656" s="752">
        <v>110</v>
      </c>
      <c r="M656" s="752">
        <v>65</v>
      </c>
      <c r="N656" s="753">
        <v>7150</v>
      </c>
    </row>
    <row r="657" spans="1:14" ht="14.4" customHeight="1" x14ac:dyDescent="0.3">
      <c r="A657" s="747" t="s">
        <v>568</v>
      </c>
      <c r="B657" s="748" t="s">
        <v>569</v>
      </c>
      <c r="C657" s="749" t="s">
        <v>594</v>
      </c>
      <c r="D657" s="750" t="s">
        <v>595</v>
      </c>
      <c r="E657" s="751">
        <v>50113001</v>
      </c>
      <c r="F657" s="750" t="s">
        <v>654</v>
      </c>
      <c r="G657" s="749" t="s">
        <v>655</v>
      </c>
      <c r="H657" s="749">
        <v>185812</v>
      </c>
      <c r="I657" s="749">
        <v>85812</v>
      </c>
      <c r="J657" s="749" t="s">
        <v>1414</v>
      </c>
      <c r="K657" s="749" t="s">
        <v>1415</v>
      </c>
      <c r="L657" s="752">
        <v>51.910000000000004</v>
      </c>
      <c r="M657" s="752">
        <v>6</v>
      </c>
      <c r="N657" s="753">
        <v>311.46000000000004</v>
      </c>
    </row>
    <row r="658" spans="1:14" ht="14.4" customHeight="1" x14ac:dyDescent="0.3">
      <c r="A658" s="747" t="s">
        <v>568</v>
      </c>
      <c r="B658" s="748" t="s">
        <v>569</v>
      </c>
      <c r="C658" s="749" t="s">
        <v>594</v>
      </c>
      <c r="D658" s="750" t="s">
        <v>595</v>
      </c>
      <c r="E658" s="751">
        <v>50113001</v>
      </c>
      <c r="F658" s="750" t="s">
        <v>654</v>
      </c>
      <c r="G658" s="749" t="s">
        <v>655</v>
      </c>
      <c r="H658" s="749">
        <v>203092</v>
      </c>
      <c r="I658" s="749">
        <v>203092</v>
      </c>
      <c r="J658" s="749" t="s">
        <v>1460</v>
      </c>
      <c r="K658" s="749" t="s">
        <v>1461</v>
      </c>
      <c r="L658" s="752">
        <v>149.05000000000001</v>
      </c>
      <c r="M658" s="752">
        <v>1</v>
      </c>
      <c r="N658" s="753">
        <v>149.05000000000001</v>
      </c>
    </row>
    <row r="659" spans="1:14" ht="14.4" customHeight="1" x14ac:dyDescent="0.3">
      <c r="A659" s="747" t="s">
        <v>568</v>
      </c>
      <c r="B659" s="748" t="s">
        <v>569</v>
      </c>
      <c r="C659" s="749" t="s">
        <v>594</v>
      </c>
      <c r="D659" s="750" t="s">
        <v>595</v>
      </c>
      <c r="E659" s="751">
        <v>50113001</v>
      </c>
      <c r="F659" s="750" t="s">
        <v>654</v>
      </c>
      <c r="G659" s="749" t="s">
        <v>655</v>
      </c>
      <c r="H659" s="749">
        <v>100498</v>
      </c>
      <c r="I659" s="749">
        <v>498</v>
      </c>
      <c r="J659" s="749" t="s">
        <v>671</v>
      </c>
      <c r="K659" s="749" t="s">
        <v>672</v>
      </c>
      <c r="L659" s="752">
        <v>108.75</v>
      </c>
      <c r="M659" s="752">
        <v>5</v>
      </c>
      <c r="N659" s="753">
        <v>543.75</v>
      </c>
    </row>
    <row r="660" spans="1:14" ht="14.4" customHeight="1" x14ac:dyDescent="0.3">
      <c r="A660" s="747" t="s">
        <v>568</v>
      </c>
      <c r="B660" s="748" t="s">
        <v>569</v>
      </c>
      <c r="C660" s="749" t="s">
        <v>594</v>
      </c>
      <c r="D660" s="750" t="s">
        <v>595</v>
      </c>
      <c r="E660" s="751">
        <v>50113001</v>
      </c>
      <c r="F660" s="750" t="s">
        <v>654</v>
      </c>
      <c r="G660" s="749" t="s">
        <v>655</v>
      </c>
      <c r="H660" s="749">
        <v>225890</v>
      </c>
      <c r="I660" s="749">
        <v>225890</v>
      </c>
      <c r="J660" s="749" t="s">
        <v>1416</v>
      </c>
      <c r="K660" s="749" t="s">
        <v>1417</v>
      </c>
      <c r="L660" s="752">
        <v>599.5200000000001</v>
      </c>
      <c r="M660" s="752">
        <v>12</v>
      </c>
      <c r="N660" s="753">
        <v>7194.2400000000016</v>
      </c>
    </row>
    <row r="661" spans="1:14" ht="14.4" customHeight="1" x14ac:dyDescent="0.3">
      <c r="A661" s="747" t="s">
        <v>568</v>
      </c>
      <c r="B661" s="748" t="s">
        <v>569</v>
      </c>
      <c r="C661" s="749" t="s">
        <v>594</v>
      </c>
      <c r="D661" s="750" t="s">
        <v>595</v>
      </c>
      <c r="E661" s="751">
        <v>50113001</v>
      </c>
      <c r="F661" s="750" t="s">
        <v>654</v>
      </c>
      <c r="G661" s="749" t="s">
        <v>655</v>
      </c>
      <c r="H661" s="749">
        <v>225889</v>
      </c>
      <c r="I661" s="749">
        <v>225889</v>
      </c>
      <c r="J661" s="749" t="s">
        <v>1418</v>
      </c>
      <c r="K661" s="749" t="s">
        <v>1419</v>
      </c>
      <c r="L661" s="752">
        <v>599.27</v>
      </c>
      <c r="M661" s="752">
        <v>4</v>
      </c>
      <c r="N661" s="753">
        <v>2397.08</v>
      </c>
    </row>
    <row r="662" spans="1:14" ht="14.4" customHeight="1" x14ac:dyDescent="0.3">
      <c r="A662" s="747" t="s">
        <v>568</v>
      </c>
      <c r="B662" s="748" t="s">
        <v>569</v>
      </c>
      <c r="C662" s="749" t="s">
        <v>594</v>
      </c>
      <c r="D662" s="750" t="s">
        <v>595</v>
      </c>
      <c r="E662" s="751">
        <v>50113001</v>
      </c>
      <c r="F662" s="750" t="s">
        <v>654</v>
      </c>
      <c r="G662" s="749" t="s">
        <v>655</v>
      </c>
      <c r="H662" s="749">
        <v>100502</v>
      </c>
      <c r="I662" s="749">
        <v>502</v>
      </c>
      <c r="J662" s="749" t="s">
        <v>673</v>
      </c>
      <c r="K662" s="749" t="s">
        <v>674</v>
      </c>
      <c r="L662" s="752">
        <v>238.66545454545448</v>
      </c>
      <c r="M662" s="752">
        <v>11</v>
      </c>
      <c r="N662" s="753">
        <v>2625.3199999999993</v>
      </c>
    </row>
    <row r="663" spans="1:14" ht="14.4" customHeight="1" x14ac:dyDescent="0.3">
      <c r="A663" s="747" t="s">
        <v>568</v>
      </c>
      <c r="B663" s="748" t="s">
        <v>569</v>
      </c>
      <c r="C663" s="749" t="s">
        <v>594</v>
      </c>
      <c r="D663" s="750" t="s">
        <v>595</v>
      </c>
      <c r="E663" s="751">
        <v>50113001</v>
      </c>
      <c r="F663" s="750" t="s">
        <v>654</v>
      </c>
      <c r="G663" s="749" t="s">
        <v>660</v>
      </c>
      <c r="H663" s="749">
        <v>127736</v>
      </c>
      <c r="I663" s="749">
        <v>127736</v>
      </c>
      <c r="J663" s="749" t="s">
        <v>675</v>
      </c>
      <c r="K663" s="749" t="s">
        <v>676</v>
      </c>
      <c r="L663" s="752">
        <v>49.37</v>
      </c>
      <c r="M663" s="752">
        <v>2</v>
      </c>
      <c r="N663" s="753">
        <v>98.74</v>
      </c>
    </row>
    <row r="664" spans="1:14" ht="14.4" customHeight="1" x14ac:dyDescent="0.3">
      <c r="A664" s="747" t="s">
        <v>568</v>
      </c>
      <c r="B664" s="748" t="s">
        <v>569</v>
      </c>
      <c r="C664" s="749" t="s">
        <v>594</v>
      </c>
      <c r="D664" s="750" t="s">
        <v>595</v>
      </c>
      <c r="E664" s="751">
        <v>50113001</v>
      </c>
      <c r="F664" s="750" t="s">
        <v>654</v>
      </c>
      <c r="G664" s="749" t="s">
        <v>655</v>
      </c>
      <c r="H664" s="749">
        <v>226005</v>
      </c>
      <c r="I664" s="749">
        <v>226005</v>
      </c>
      <c r="J664" s="749" t="s">
        <v>1422</v>
      </c>
      <c r="K664" s="749" t="s">
        <v>1423</v>
      </c>
      <c r="L664" s="752">
        <v>619.1099999999999</v>
      </c>
      <c r="M664" s="752">
        <v>7</v>
      </c>
      <c r="N664" s="753">
        <v>4333.7699999999995</v>
      </c>
    </row>
    <row r="665" spans="1:14" ht="14.4" customHeight="1" x14ac:dyDescent="0.3">
      <c r="A665" s="747" t="s">
        <v>568</v>
      </c>
      <c r="B665" s="748" t="s">
        <v>569</v>
      </c>
      <c r="C665" s="749" t="s">
        <v>594</v>
      </c>
      <c r="D665" s="750" t="s">
        <v>595</v>
      </c>
      <c r="E665" s="751">
        <v>50113001</v>
      </c>
      <c r="F665" s="750" t="s">
        <v>654</v>
      </c>
      <c r="G665" s="749" t="s">
        <v>655</v>
      </c>
      <c r="H665" s="749">
        <v>118656</v>
      </c>
      <c r="I665" s="749">
        <v>118656</v>
      </c>
      <c r="J665" s="749" t="s">
        <v>1424</v>
      </c>
      <c r="K665" s="749" t="s">
        <v>1425</v>
      </c>
      <c r="L665" s="752">
        <v>663.32000000000016</v>
      </c>
      <c r="M665" s="752">
        <v>5</v>
      </c>
      <c r="N665" s="753">
        <v>3316.6000000000008</v>
      </c>
    </row>
    <row r="666" spans="1:14" ht="14.4" customHeight="1" x14ac:dyDescent="0.3">
      <c r="A666" s="747" t="s">
        <v>568</v>
      </c>
      <c r="B666" s="748" t="s">
        <v>569</v>
      </c>
      <c r="C666" s="749" t="s">
        <v>594</v>
      </c>
      <c r="D666" s="750" t="s">
        <v>595</v>
      </c>
      <c r="E666" s="751">
        <v>50113001</v>
      </c>
      <c r="F666" s="750" t="s">
        <v>654</v>
      </c>
      <c r="G666" s="749" t="s">
        <v>655</v>
      </c>
      <c r="H666" s="749">
        <v>194763</v>
      </c>
      <c r="I666" s="749">
        <v>94763</v>
      </c>
      <c r="J666" s="749" t="s">
        <v>1462</v>
      </c>
      <c r="K666" s="749" t="s">
        <v>1463</v>
      </c>
      <c r="L666" s="752">
        <v>83.799999999999969</v>
      </c>
      <c r="M666" s="752">
        <v>3</v>
      </c>
      <c r="N666" s="753">
        <v>251.39999999999992</v>
      </c>
    </row>
    <row r="667" spans="1:14" ht="14.4" customHeight="1" x14ac:dyDescent="0.3">
      <c r="A667" s="747" t="s">
        <v>568</v>
      </c>
      <c r="B667" s="748" t="s">
        <v>569</v>
      </c>
      <c r="C667" s="749" t="s">
        <v>594</v>
      </c>
      <c r="D667" s="750" t="s">
        <v>595</v>
      </c>
      <c r="E667" s="751">
        <v>50113001</v>
      </c>
      <c r="F667" s="750" t="s">
        <v>654</v>
      </c>
      <c r="G667" s="749" t="s">
        <v>655</v>
      </c>
      <c r="H667" s="749">
        <v>109414</v>
      </c>
      <c r="I667" s="749">
        <v>119687</v>
      </c>
      <c r="J667" s="749" t="s">
        <v>1426</v>
      </c>
      <c r="K667" s="749" t="s">
        <v>1427</v>
      </c>
      <c r="L667" s="752">
        <v>65.330000000000013</v>
      </c>
      <c r="M667" s="752">
        <v>5</v>
      </c>
      <c r="N667" s="753">
        <v>326.65000000000009</v>
      </c>
    </row>
    <row r="668" spans="1:14" ht="14.4" customHeight="1" x14ac:dyDescent="0.3">
      <c r="A668" s="747" t="s">
        <v>568</v>
      </c>
      <c r="B668" s="748" t="s">
        <v>569</v>
      </c>
      <c r="C668" s="749" t="s">
        <v>594</v>
      </c>
      <c r="D668" s="750" t="s">
        <v>595</v>
      </c>
      <c r="E668" s="751">
        <v>50113001</v>
      </c>
      <c r="F668" s="750" t="s">
        <v>654</v>
      </c>
      <c r="G668" s="749" t="s">
        <v>660</v>
      </c>
      <c r="H668" s="749">
        <v>140361</v>
      </c>
      <c r="I668" s="749">
        <v>40361</v>
      </c>
      <c r="J668" s="749" t="s">
        <v>1428</v>
      </c>
      <c r="K668" s="749" t="s">
        <v>1464</v>
      </c>
      <c r="L668" s="752">
        <v>226.68</v>
      </c>
      <c r="M668" s="752">
        <v>2</v>
      </c>
      <c r="N668" s="753">
        <v>453.36</v>
      </c>
    </row>
    <row r="669" spans="1:14" ht="14.4" customHeight="1" x14ac:dyDescent="0.3">
      <c r="A669" s="747" t="s">
        <v>568</v>
      </c>
      <c r="B669" s="748" t="s">
        <v>569</v>
      </c>
      <c r="C669" s="749" t="s">
        <v>594</v>
      </c>
      <c r="D669" s="750" t="s">
        <v>595</v>
      </c>
      <c r="E669" s="751">
        <v>50113001</v>
      </c>
      <c r="F669" s="750" t="s">
        <v>654</v>
      </c>
      <c r="G669" s="749" t="s">
        <v>655</v>
      </c>
      <c r="H669" s="749">
        <v>226002</v>
      </c>
      <c r="I669" s="749">
        <v>226002</v>
      </c>
      <c r="J669" s="749" t="s">
        <v>1428</v>
      </c>
      <c r="K669" s="749" t="s">
        <v>1429</v>
      </c>
      <c r="L669" s="752">
        <v>651.5</v>
      </c>
      <c r="M669" s="752">
        <v>6</v>
      </c>
      <c r="N669" s="753">
        <v>3909</v>
      </c>
    </row>
    <row r="670" spans="1:14" ht="14.4" customHeight="1" x14ac:dyDescent="0.3">
      <c r="A670" s="747" t="s">
        <v>568</v>
      </c>
      <c r="B670" s="748" t="s">
        <v>569</v>
      </c>
      <c r="C670" s="749" t="s">
        <v>594</v>
      </c>
      <c r="D670" s="750" t="s">
        <v>595</v>
      </c>
      <c r="E670" s="751">
        <v>50113001</v>
      </c>
      <c r="F670" s="750" t="s">
        <v>654</v>
      </c>
      <c r="G670" s="749" t="s">
        <v>655</v>
      </c>
      <c r="H670" s="749">
        <v>100536</v>
      </c>
      <c r="I670" s="749">
        <v>536</v>
      </c>
      <c r="J670" s="749" t="s">
        <v>924</v>
      </c>
      <c r="K670" s="749" t="s">
        <v>686</v>
      </c>
      <c r="L670" s="752">
        <v>140.24147058823533</v>
      </c>
      <c r="M670" s="752">
        <v>34</v>
      </c>
      <c r="N670" s="753">
        <v>4768.2100000000009</v>
      </c>
    </row>
    <row r="671" spans="1:14" ht="14.4" customHeight="1" x14ac:dyDescent="0.3">
      <c r="A671" s="747" t="s">
        <v>568</v>
      </c>
      <c r="B671" s="748" t="s">
        <v>569</v>
      </c>
      <c r="C671" s="749" t="s">
        <v>594</v>
      </c>
      <c r="D671" s="750" t="s">
        <v>595</v>
      </c>
      <c r="E671" s="751">
        <v>50113001</v>
      </c>
      <c r="F671" s="750" t="s">
        <v>654</v>
      </c>
      <c r="G671" s="749" t="s">
        <v>660</v>
      </c>
      <c r="H671" s="749">
        <v>107981</v>
      </c>
      <c r="I671" s="749">
        <v>7981</v>
      </c>
      <c r="J671" s="749" t="s">
        <v>677</v>
      </c>
      <c r="K671" s="749" t="s">
        <v>678</v>
      </c>
      <c r="L671" s="752">
        <v>50.643731343283584</v>
      </c>
      <c r="M671" s="752">
        <v>67</v>
      </c>
      <c r="N671" s="753">
        <v>3393.13</v>
      </c>
    </row>
    <row r="672" spans="1:14" ht="14.4" customHeight="1" x14ac:dyDescent="0.3">
      <c r="A672" s="747" t="s">
        <v>568</v>
      </c>
      <c r="B672" s="748" t="s">
        <v>569</v>
      </c>
      <c r="C672" s="749" t="s">
        <v>594</v>
      </c>
      <c r="D672" s="750" t="s">
        <v>595</v>
      </c>
      <c r="E672" s="751">
        <v>50113001</v>
      </c>
      <c r="F672" s="750" t="s">
        <v>654</v>
      </c>
      <c r="G672" s="749" t="s">
        <v>660</v>
      </c>
      <c r="H672" s="749">
        <v>187607</v>
      </c>
      <c r="I672" s="749">
        <v>187607</v>
      </c>
      <c r="J672" s="749" t="s">
        <v>1432</v>
      </c>
      <c r="K672" s="749" t="s">
        <v>1433</v>
      </c>
      <c r="L672" s="752">
        <v>273.89999999999998</v>
      </c>
      <c r="M672" s="752">
        <v>8</v>
      </c>
      <c r="N672" s="753">
        <v>2191.1999999999998</v>
      </c>
    </row>
    <row r="673" spans="1:14" ht="14.4" customHeight="1" x14ac:dyDescent="0.3">
      <c r="A673" s="747" t="s">
        <v>568</v>
      </c>
      <c r="B673" s="748" t="s">
        <v>569</v>
      </c>
      <c r="C673" s="749" t="s">
        <v>594</v>
      </c>
      <c r="D673" s="750" t="s">
        <v>595</v>
      </c>
      <c r="E673" s="751">
        <v>50113001</v>
      </c>
      <c r="F673" s="750" t="s">
        <v>654</v>
      </c>
      <c r="G673" s="749" t="s">
        <v>655</v>
      </c>
      <c r="H673" s="749">
        <v>100874</v>
      </c>
      <c r="I673" s="749">
        <v>874</v>
      </c>
      <c r="J673" s="749" t="s">
        <v>1298</v>
      </c>
      <c r="K673" s="749" t="s">
        <v>933</v>
      </c>
      <c r="L673" s="752">
        <v>63.073055555555555</v>
      </c>
      <c r="M673" s="752">
        <v>36</v>
      </c>
      <c r="N673" s="753">
        <v>2270.63</v>
      </c>
    </row>
    <row r="674" spans="1:14" ht="14.4" customHeight="1" x14ac:dyDescent="0.3">
      <c r="A674" s="747" t="s">
        <v>568</v>
      </c>
      <c r="B674" s="748" t="s">
        <v>569</v>
      </c>
      <c r="C674" s="749" t="s">
        <v>594</v>
      </c>
      <c r="D674" s="750" t="s">
        <v>595</v>
      </c>
      <c r="E674" s="751">
        <v>50113001</v>
      </c>
      <c r="F674" s="750" t="s">
        <v>654</v>
      </c>
      <c r="G674" s="749" t="s">
        <v>660</v>
      </c>
      <c r="H674" s="749">
        <v>157871</v>
      </c>
      <c r="I674" s="749">
        <v>157871</v>
      </c>
      <c r="J674" s="749" t="s">
        <v>1434</v>
      </c>
      <c r="K674" s="749" t="s">
        <v>1435</v>
      </c>
      <c r="L674" s="752">
        <v>165</v>
      </c>
      <c r="M674" s="752">
        <v>1</v>
      </c>
      <c r="N674" s="753">
        <v>165</v>
      </c>
    </row>
    <row r="675" spans="1:14" ht="14.4" customHeight="1" x14ac:dyDescent="0.3">
      <c r="A675" s="747" t="s">
        <v>568</v>
      </c>
      <c r="B675" s="748" t="s">
        <v>569</v>
      </c>
      <c r="C675" s="749" t="s">
        <v>594</v>
      </c>
      <c r="D675" s="750" t="s">
        <v>595</v>
      </c>
      <c r="E675" s="751">
        <v>50113001</v>
      </c>
      <c r="F675" s="750" t="s">
        <v>654</v>
      </c>
      <c r="G675" s="749" t="s">
        <v>660</v>
      </c>
      <c r="H675" s="749">
        <v>850729</v>
      </c>
      <c r="I675" s="749">
        <v>157875</v>
      </c>
      <c r="J675" s="749" t="s">
        <v>937</v>
      </c>
      <c r="K675" s="749" t="s">
        <v>938</v>
      </c>
      <c r="L675" s="752">
        <v>225.50000000000006</v>
      </c>
      <c r="M675" s="752">
        <v>4</v>
      </c>
      <c r="N675" s="753">
        <v>902.00000000000023</v>
      </c>
    </row>
    <row r="676" spans="1:14" ht="14.4" customHeight="1" x14ac:dyDescent="0.3">
      <c r="A676" s="747" t="s">
        <v>568</v>
      </c>
      <c r="B676" s="748" t="s">
        <v>569</v>
      </c>
      <c r="C676" s="749" t="s">
        <v>594</v>
      </c>
      <c r="D676" s="750" t="s">
        <v>595</v>
      </c>
      <c r="E676" s="751">
        <v>50113001</v>
      </c>
      <c r="F676" s="750" t="s">
        <v>654</v>
      </c>
      <c r="G676" s="749" t="s">
        <v>655</v>
      </c>
      <c r="H676" s="749">
        <v>147671</v>
      </c>
      <c r="I676" s="749">
        <v>47671</v>
      </c>
      <c r="J676" s="749" t="s">
        <v>1305</v>
      </c>
      <c r="K676" s="749" t="s">
        <v>1306</v>
      </c>
      <c r="L676" s="752">
        <v>351.14999999999992</v>
      </c>
      <c r="M676" s="752">
        <v>1</v>
      </c>
      <c r="N676" s="753">
        <v>351.14999999999992</v>
      </c>
    </row>
    <row r="677" spans="1:14" ht="14.4" customHeight="1" x14ac:dyDescent="0.3">
      <c r="A677" s="747" t="s">
        <v>568</v>
      </c>
      <c r="B677" s="748" t="s">
        <v>569</v>
      </c>
      <c r="C677" s="749" t="s">
        <v>594</v>
      </c>
      <c r="D677" s="750" t="s">
        <v>595</v>
      </c>
      <c r="E677" s="751">
        <v>50113001</v>
      </c>
      <c r="F677" s="750" t="s">
        <v>654</v>
      </c>
      <c r="G677" s="749" t="s">
        <v>655</v>
      </c>
      <c r="H677" s="749">
        <v>111671</v>
      </c>
      <c r="I677" s="749">
        <v>11671</v>
      </c>
      <c r="J677" s="749" t="s">
        <v>945</v>
      </c>
      <c r="K677" s="749" t="s">
        <v>831</v>
      </c>
      <c r="L677" s="752">
        <v>209</v>
      </c>
      <c r="M677" s="752">
        <v>78</v>
      </c>
      <c r="N677" s="753">
        <v>16302</v>
      </c>
    </row>
    <row r="678" spans="1:14" ht="14.4" customHeight="1" x14ac:dyDescent="0.3">
      <c r="A678" s="747" t="s">
        <v>568</v>
      </c>
      <c r="B678" s="748" t="s">
        <v>569</v>
      </c>
      <c r="C678" s="749" t="s">
        <v>594</v>
      </c>
      <c r="D678" s="750" t="s">
        <v>595</v>
      </c>
      <c r="E678" s="751">
        <v>50113001</v>
      </c>
      <c r="F678" s="750" t="s">
        <v>654</v>
      </c>
      <c r="G678" s="749" t="s">
        <v>660</v>
      </c>
      <c r="H678" s="749">
        <v>118175</v>
      </c>
      <c r="I678" s="749">
        <v>18175</v>
      </c>
      <c r="J678" s="749" t="s">
        <v>948</v>
      </c>
      <c r="K678" s="749" t="s">
        <v>949</v>
      </c>
      <c r="L678" s="752">
        <v>814</v>
      </c>
      <c r="M678" s="752">
        <v>6</v>
      </c>
      <c r="N678" s="753">
        <v>4884</v>
      </c>
    </row>
    <row r="679" spans="1:14" ht="14.4" customHeight="1" x14ac:dyDescent="0.3">
      <c r="A679" s="747" t="s">
        <v>568</v>
      </c>
      <c r="B679" s="748" t="s">
        <v>569</v>
      </c>
      <c r="C679" s="749" t="s">
        <v>594</v>
      </c>
      <c r="D679" s="750" t="s">
        <v>595</v>
      </c>
      <c r="E679" s="751">
        <v>50113001</v>
      </c>
      <c r="F679" s="750" t="s">
        <v>654</v>
      </c>
      <c r="G679" s="749" t="s">
        <v>660</v>
      </c>
      <c r="H679" s="749">
        <v>118172</v>
      </c>
      <c r="I679" s="749">
        <v>18172</v>
      </c>
      <c r="J679" s="749" t="s">
        <v>948</v>
      </c>
      <c r="K679" s="749" t="s">
        <v>1307</v>
      </c>
      <c r="L679" s="752">
        <v>817.66666666666663</v>
      </c>
      <c r="M679" s="752">
        <v>24</v>
      </c>
      <c r="N679" s="753">
        <v>19624</v>
      </c>
    </row>
    <row r="680" spans="1:14" ht="14.4" customHeight="1" x14ac:dyDescent="0.3">
      <c r="A680" s="747" t="s">
        <v>568</v>
      </c>
      <c r="B680" s="748" t="s">
        <v>569</v>
      </c>
      <c r="C680" s="749" t="s">
        <v>594</v>
      </c>
      <c r="D680" s="750" t="s">
        <v>595</v>
      </c>
      <c r="E680" s="751">
        <v>50113001</v>
      </c>
      <c r="F680" s="750" t="s">
        <v>654</v>
      </c>
      <c r="G680" s="749" t="s">
        <v>660</v>
      </c>
      <c r="H680" s="749">
        <v>118167</v>
      </c>
      <c r="I680" s="749">
        <v>18167</v>
      </c>
      <c r="J680" s="749" t="s">
        <v>948</v>
      </c>
      <c r="K680" s="749" t="s">
        <v>1308</v>
      </c>
      <c r="L680" s="752">
        <v>89.688500000000005</v>
      </c>
      <c r="M680" s="752">
        <v>200</v>
      </c>
      <c r="N680" s="753">
        <v>17937.7</v>
      </c>
    </row>
    <row r="681" spans="1:14" ht="14.4" customHeight="1" x14ac:dyDescent="0.3">
      <c r="A681" s="747" t="s">
        <v>568</v>
      </c>
      <c r="B681" s="748" t="s">
        <v>569</v>
      </c>
      <c r="C681" s="749" t="s">
        <v>594</v>
      </c>
      <c r="D681" s="750" t="s">
        <v>595</v>
      </c>
      <c r="E681" s="751">
        <v>50113001</v>
      </c>
      <c r="F681" s="750" t="s">
        <v>654</v>
      </c>
      <c r="G681" s="749" t="s">
        <v>655</v>
      </c>
      <c r="H681" s="749">
        <v>849310</v>
      </c>
      <c r="I681" s="749">
        <v>126689</v>
      </c>
      <c r="J681" s="749" t="s">
        <v>1436</v>
      </c>
      <c r="K681" s="749" t="s">
        <v>1437</v>
      </c>
      <c r="L681" s="752">
        <v>222.34</v>
      </c>
      <c r="M681" s="752">
        <v>21</v>
      </c>
      <c r="N681" s="753">
        <v>4669.1400000000003</v>
      </c>
    </row>
    <row r="682" spans="1:14" ht="14.4" customHeight="1" x14ac:dyDescent="0.3">
      <c r="A682" s="747" t="s">
        <v>568</v>
      </c>
      <c r="B682" s="748" t="s">
        <v>569</v>
      </c>
      <c r="C682" s="749" t="s">
        <v>594</v>
      </c>
      <c r="D682" s="750" t="s">
        <v>595</v>
      </c>
      <c r="E682" s="751">
        <v>50113001</v>
      </c>
      <c r="F682" s="750" t="s">
        <v>654</v>
      </c>
      <c r="G682" s="749" t="s">
        <v>570</v>
      </c>
      <c r="H682" s="749">
        <v>129027</v>
      </c>
      <c r="I682" s="749">
        <v>129027</v>
      </c>
      <c r="J682" s="749" t="s">
        <v>1438</v>
      </c>
      <c r="K682" s="749" t="s">
        <v>1439</v>
      </c>
      <c r="L682" s="752">
        <v>841.5</v>
      </c>
      <c r="M682" s="752">
        <v>1</v>
      </c>
      <c r="N682" s="753">
        <v>841.5</v>
      </c>
    </row>
    <row r="683" spans="1:14" ht="14.4" customHeight="1" x14ac:dyDescent="0.3">
      <c r="A683" s="747" t="s">
        <v>568</v>
      </c>
      <c r="B683" s="748" t="s">
        <v>569</v>
      </c>
      <c r="C683" s="749" t="s">
        <v>594</v>
      </c>
      <c r="D683" s="750" t="s">
        <v>595</v>
      </c>
      <c r="E683" s="751">
        <v>50113001</v>
      </c>
      <c r="F683" s="750" t="s">
        <v>654</v>
      </c>
      <c r="G683" s="749" t="s">
        <v>570</v>
      </c>
      <c r="H683" s="749">
        <v>846094</v>
      </c>
      <c r="I683" s="749">
        <v>129023</v>
      </c>
      <c r="J683" s="749" t="s">
        <v>1440</v>
      </c>
      <c r="K683" s="749" t="s">
        <v>1441</v>
      </c>
      <c r="L683" s="752">
        <v>197.12</v>
      </c>
      <c r="M683" s="752">
        <v>60</v>
      </c>
      <c r="N683" s="753">
        <v>11827.2</v>
      </c>
    </row>
    <row r="684" spans="1:14" ht="14.4" customHeight="1" x14ac:dyDescent="0.3">
      <c r="A684" s="747" t="s">
        <v>568</v>
      </c>
      <c r="B684" s="748" t="s">
        <v>569</v>
      </c>
      <c r="C684" s="749" t="s">
        <v>594</v>
      </c>
      <c r="D684" s="750" t="s">
        <v>595</v>
      </c>
      <c r="E684" s="751">
        <v>50113001</v>
      </c>
      <c r="F684" s="750" t="s">
        <v>654</v>
      </c>
      <c r="G684" s="749" t="s">
        <v>655</v>
      </c>
      <c r="H684" s="749">
        <v>13440</v>
      </c>
      <c r="I684" s="749">
        <v>13440</v>
      </c>
      <c r="J684" s="749" t="s">
        <v>1317</v>
      </c>
      <c r="K684" s="749" t="s">
        <v>832</v>
      </c>
      <c r="L684" s="752">
        <v>396</v>
      </c>
      <c r="M684" s="752">
        <v>18</v>
      </c>
      <c r="N684" s="753">
        <v>7128</v>
      </c>
    </row>
    <row r="685" spans="1:14" ht="14.4" customHeight="1" x14ac:dyDescent="0.3">
      <c r="A685" s="747" t="s">
        <v>568</v>
      </c>
      <c r="B685" s="748" t="s">
        <v>569</v>
      </c>
      <c r="C685" s="749" t="s">
        <v>594</v>
      </c>
      <c r="D685" s="750" t="s">
        <v>595</v>
      </c>
      <c r="E685" s="751">
        <v>50113001</v>
      </c>
      <c r="F685" s="750" t="s">
        <v>654</v>
      </c>
      <c r="G685" s="749" t="s">
        <v>660</v>
      </c>
      <c r="H685" s="749">
        <v>846853</v>
      </c>
      <c r="I685" s="749">
        <v>124418</v>
      </c>
      <c r="J685" s="749" t="s">
        <v>958</v>
      </c>
      <c r="K685" s="749" t="s">
        <v>959</v>
      </c>
      <c r="L685" s="752">
        <v>715</v>
      </c>
      <c r="M685" s="752">
        <v>65</v>
      </c>
      <c r="N685" s="753">
        <v>46475</v>
      </c>
    </row>
    <row r="686" spans="1:14" ht="14.4" customHeight="1" x14ac:dyDescent="0.3">
      <c r="A686" s="747" t="s">
        <v>568</v>
      </c>
      <c r="B686" s="748" t="s">
        <v>569</v>
      </c>
      <c r="C686" s="749" t="s">
        <v>594</v>
      </c>
      <c r="D686" s="750" t="s">
        <v>595</v>
      </c>
      <c r="E686" s="751">
        <v>50113001</v>
      </c>
      <c r="F686" s="750" t="s">
        <v>654</v>
      </c>
      <c r="G686" s="749" t="s">
        <v>655</v>
      </c>
      <c r="H686" s="749">
        <v>160319</v>
      </c>
      <c r="I686" s="749">
        <v>160319</v>
      </c>
      <c r="J686" s="749" t="s">
        <v>1447</v>
      </c>
      <c r="K686" s="749" t="s">
        <v>1448</v>
      </c>
      <c r="L686" s="752">
        <v>2032.8</v>
      </c>
      <c r="M686" s="752">
        <v>61</v>
      </c>
      <c r="N686" s="753">
        <v>124000.8</v>
      </c>
    </row>
    <row r="687" spans="1:14" ht="14.4" customHeight="1" x14ac:dyDescent="0.3">
      <c r="A687" s="747" t="s">
        <v>568</v>
      </c>
      <c r="B687" s="748" t="s">
        <v>569</v>
      </c>
      <c r="C687" s="749" t="s">
        <v>594</v>
      </c>
      <c r="D687" s="750" t="s">
        <v>595</v>
      </c>
      <c r="E687" s="751">
        <v>50113001</v>
      </c>
      <c r="F687" s="750" t="s">
        <v>654</v>
      </c>
      <c r="G687" s="749" t="s">
        <v>655</v>
      </c>
      <c r="H687" s="749">
        <v>13807</v>
      </c>
      <c r="I687" s="749">
        <v>4188</v>
      </c>
      <c r="J687" s="749" t="s">
        <v>1451</v>
      </c>
      <c r="K687" s="749" t="s">
        <v>1452</v>
      </c>
      <c r="L687" s="752">
        <v>2438.8650000000002</v>
      </c>
      <c r="M687" s="752">
        <v>7</v>
      </c>
      <c r="N687" s="753">
        <v>17072.055</v>
      </c>
    </row>
    <row r="688" spans="1:14" ht="14.4" customHeight="1" x14ac:dyDescent="0.3">
      <c r="A688" s="747" t="s">
        <v>568</v>
      </c>
      <c r="B688" s="748" t="s">
        <v>569</v>
      </c>
      <c r="C688" s="749" t="s">
        <v>594</v>
      </c>
      <c r="D688" s="750" t="s">
        <v>595</v>
      </c>
      <c r="E688" s="751">
        <v>50113001</v>
      </c>
      <c r="F688" s="750" t="s">
        <v>654</v>
      </c>
      <c r="G688" s="749" t="s">
        <v>655</v>
      </c>
      <c r="H688" s="749">
        <v>216573</v>
      </c>
      <c r="I688" s="749">
        <v>216573</v>
      </c>
      <c r="J688" s="749" t="s">
        <v>975</v>
      </c>
      <c r="K688" s="749" t="s">
        <v>976</v>
      </c>
      <c r="L688" s="752">
        <v>61.78</v>
      </c>
      <c r="M688" s="752">
        <v>95</v>
      </c>
      <c r="N688" s="753">
        <v>5869.1</v>
      </c>
    </row>
    <row r="689" spans="1:14" ht="14.4" customHeight="1" x14ac:dyDescent="0.3">
      <c r="A689" s="747" t="s">
        <v>568</v>
      </c>
      <c r="B689" s="748" t="s">
        <v>569</v>
      </c>
      <c r="C689" s="749" t="s">
        <v>594</v>
      </c>
      <c r="D689" s="750" t="s">
        <v>595</v>
      </c>
      <c r="E689" s="751">
        <v>50113001</v>
      </c>
      <c r="F689" s="750" t="s">
        <v>654</v>
      </c>
      <c r="G689" s="749" t="s">
        <v>655</v>
      </c>
      <c r="H689" s="749">
        <v>100610</v>
      </c>
      <c r="I689" s="749">
        <v>610</v>
      </c>
      <c r="J689" s="749" t="s">
        <v>977</v>
      </c>
      <c r="K689" s="749" t="s">
        <v>978</v>
      </c>
      <c r="L689" s="752">
        <v>72.499999999999986</v>
      </c>
      <c r="M689" s="752">
        <v>5</v>
      </c>
      <c r="N689" s="753">
        <v>362.49999999999994</v>
      </c>
    </row>
    <row r="690" spans="1:14" ht="14.4" customHeight="1" x14ac:dyDescent="0.3">
      <c r="A690" s="747" t="s">
        <v>568</v>
      </c>
      <c r="B690" s="748" t="s">
        <v>569</v>
      </c>
      <c r="C690" s="749" t="s">
        <v>594</v>
      </c>
      <c r="D690" s="750" t="s">
        <v>595</v>
      </c>
      <c r="E690" s="751">
        <v>50113001</v>
      </c>
      <c r="F690" s="750" t="s">
        <v>654</v>
      </c>
      <c r="G690" s="749" t="s">
        <v>655</v>
      </c>
      <c r="H690" s="749">
        <v>100612</v>
      </c>
      <c r="I690" s="749">
        <v>612</v>
      </c>
      <c r="J690" s="749" t="s">
        <v>979</v>
      </c>
      <c r="K690" s="749" t="s">
        <v>980</v>
      </c>
      <c r="L690" s="752">
        <v>67.66</v>
      </c>
      <c r="M690" s="752">
        <v>75</v>
      </c>
      <c r="N690" s="753">
        <v>5074.5</v>
      </c>
    </row>
    <row r="691" spans="1:14" ht="14.4" customHeight="1" x14ac:dyDescent="0.3">
      <c r="A691" s="747" t="s">
        <v>568</v>
      </c>
      <c r="B691" s="748" t="s">
        <v>569</v>
      </c>
      <c r="C691" s="749" t="s">
        <v>594</v>
      </c>
      <c r="D691" s="750" t="s">
        <v>595</v>
      </c>
      <c r="E691" s="751">
        <v>50113001</v>
      </c>
      <c r="F691" s="750" t="s">
        <v>654</v>
      </c>
      <c r="G691" s="749" t="s">
        <v>655</v>
      </c>
      <c r="H691" s="749">
        <v>902074</v>
      </c>
      <c r="I691" s="749">
        <v>85278</v>
      </c>
      <c r="J691" s="749" t="s">
        <v>1459</v>
      </c>
      <c r="K691" s="749" t="s">
        <v>832</v>
      </c>
      <c r="L691" s="752">
        <v>2838</v>
      </c>
      <c r="M691" s="752">
        <v>1</v>
      </c>
      <c r="N691" s="753">
        <v>2838</v>
      </c>
    </row>
    <row r="692" spans="1:14" ht="14.4" customHeight="1" x14ac:dyDescent="0.3">
      <c r="A692" s="747" t="s">
        <v>568</v>
      </c>
      <c r="B692" s="748" t="s">
        <v>569</v>
      </c>
      <c r="C692" s="749" t="s">
        <v>594</v>
      </c>
      <c r="D692" s="750" t="s">
        <v>595</v>
      </c>
      <c r="E692" s="751">
        <v>50113001</v>
      </c>
      <c r="F692" s="750" t="s">
        <v>654</v>
      </c>
      <c r="G692" s="749" t="s">
        <v>655</v>
      </c>
      <c r="H692" s="749">
        <v>843996</v>
      </c>
      <c r="I692" s="749">
        <v>100191</v>
      </c>
      <c r="J692" s="749" t="s">
        <v>1465</v>
      </c>
      <c r="K692" s="749" t="s">
        <v>1466</v>
      </c>
      <c r="L692" s="752">
        <v>3652</v>
      </c>
      <c r="M692" s="752">
        <v>1</v>
      </c>
      <c r="N692" s="753">
        <v>3652</v>
      </c>
    </row>
    <row r="693" spans="1:14" ht="14.4" customHeight="1" x14ac:dyDescent="0.3">
      <c r="A693" s="747" t="s">
        <v>568</v>
      </c>
      <c r="B693" s="748" t="s">
        <v>569</v>
      </c>
      <c r="C693" s="749" t="s">
        <v>594</v>
      </c>
      <c r="D693" s="750" t="s">
        <v>595</v>
      </c>
      <c r="E693" s="751">
        <v>50113001</v>
      </c>
      <c r="F693" s="750" t="s">
        <v>654</v>
      </c>
      <c r="G693" s="749" t="s">
        <v>655</v>
      </c>
      <c r="H693" s="749">
        <v>840813</v>
      </c>
      <c r="I693" s="749">
        <v>135844</v>
      </c>
      <c r="J693" s="749" t="s">
        <v>1358</v>
      </c>
      <c r="K693" s="749" t="s">
        <v>1359</v>
      </c>
      <c r="L693" s="752">
        <v>2145</v>
      </c>
      <c r="M693" s="752">
        <v>1</v>
      </c>
      <c r="N693" s="753">
        <v>2145</v>
      </c>
    </row>
    <row r="694" spans="1:14" ht="14.4" customHeight="1" x14ac:dyDescent="0.3">
      <c r="A694" s="747" t="s">
        <v>568</v>
      </c>
      <c r="B694" s="748" t="s">
        <v>569</v>
      </c>
      <c r="C694" s="749" t="s">
        <v>594</v>
      </c>
      <c r="D694" s="750" t="s">
        <v>595</v>
      </c>
      <c r="E694" s="751">
        <v>50113002</v>
      </c>
      <c r="F694" s="750" t="s">
        <v>1015</v>
      </c>
      <c r="G694" s="749" t="s">
        <v>655</v>
      </c>
      <c r="H694" s="749">
        <v>397297</v>
      </c>
      <c r="I694" s="749">
        <v>192101</v>
      </c>
      <c r="J694" s="749" t="s">
        <v>1467</v>
      </c>
      <c r="K694" s="749" t="s">
        <v>1468</v>
      </c>
      <c r="L694" s="752">
        <v>1671.9199999999996</v>
      </c>
      <c r="M694" s="752">
        <v>1</v>
      </c>
      <c r="N694" s="753">
        <v>1671.9199999999996</v>
      </c>
    </row>
    <row r="695" spans="1:14" ht="14.4" customHeight="1" x14ac:dyDescent="0.3">
      <c r="A695" s="747" t="s">
        <v>568</v>
      </c>
      <c r="B695" s="748" t="s">
        <v>569</v>
      </c>
      <c r="C695" s="749" t="s">
        <v>597</v>
      </c>
      <c r="D695" s="750" t="s">
        <v>598</v>
      </c>
      <c r="E695" s="751">
        <v>50113001</v>
      </c>
      <c r="F695" s="750" t="s">
        <v>654</v>
      </c>
      <c r="G695" s="749" t="s">
        <v>655</v>
      </c>
      <c r="H695" s="749">
        <v>167547</v>
      </c>
      <c r="I695" s="749">
        <v>67547</v>
      </c>
      <c r="J695" s="749" t="s">
        <v>1395</v>
      </c>
      <c r="K695" s="749" t="s">
        <v>1396</v>
      </c>
      <c r="L695" s="752">
        <v>47.12</v>
      </c>
      <c r="M695" s="752">
        <v>14</v>
      </c>
      <c r="N695" s="753">
        <v>659.68</v>
      </c>
    </row>
    <row r="696" spans="1:14" ht="14.4" customHeight="1" x14ac:dyDescent="0.3">
      <c r="A696" s="747" t="s">
        <v>568</v>
      </c>
      <c r="B696" s="748" t="s">
        <v>569</v>
      </c>
      <c r="C696" s="749" t="s">
        <v>597</v>
      </c>
      <c r="D696" s="750" t="s">
        <v>598</v>
      </c>
      <c r="E696" s="751">
        <v>50113001</v>
      </c>
      <c r="F696" s="750" t="s">
        <v>654</v>
      </c>
      <c r="G696" s="749" t="s">
        <v>655</v>
      </c>
      <c r="H696" s="749">
        <v>108499</v>
      </c>
      <c r="I696" s="749">
        <v>8499</v>
      </c>
      <c r="J696" s="749" t="s">
        <v>1203</v>
      </c>
      <c r="K696" s="749" t="s">
        <v>1204</v>
      </c>
      <c r="L696" s="752">
        <v>111.52000000000001</v>
      </c>
      <c r="M696" s="752">
        <v>54</v>
      </c>
      <c r="N696" s="753">
        <v>6022.0800000000008</v>
      </c>
    </row>
    <row r="697" spans="1:14" ht="14.4" customHeight="1" x14ac:dyDescent="0.3">
      <c r="A697" s="747" t="s">
        <v>568</v>
      </c>
      <c r="B697" s="748" t="s">
        <v>569</v>
      </c>
      <c r="C697" s="749" t="s">
        <v>597</v>
      </c>
      <c r="D697" s="750" t="s">
        <v>598</v>
      </c>
      <c r="E697" s="751">
        <v>50113001</v>
      </c>
      <c r="F697" s="750" t="s">
        <v>654</v>
      </c>
      <c r="G697" s="749" t="s">
        <v>660</v>
      </c>
      <c r="H697" s="749">
        <v>214036</v>
      </c>
      <c r="I697" s="749">
        <v>214036</v>
      </c>
      <c r="J697" s="749" t="s">
        <v>824</v>
      </c>
      <c r="K697" s="749" t="s">
        <v>825</v>
      </c>
      <c r="L697" s="752">
        <v>40.390000000000008</v>
      </c>
      <c r="M697" s="752">
        <v>1</v>
      </c>
      <c r="N697" s="753">
        <v>40.390000000000008</v>
      </c>
    </row>
    <row r="698" spans="1:14" ht="14.4" customHeight="1" x14ac:dyDescent="0.3">
      <c r="A698" s="747" t="s">
        <v>568</v>
      </c>
      <c r="B698" s="748" t="s">
        <v>569</v>
      </c>
      <c r="C698" s="749" t="s">
        <v>597</v>
      </c>
      <c r="D698" s="750" t="s">
        <v>598</v>
      </c>
      <c r="E698" s="751">
        <v>50113001</v>
      </c>
      <c r="F698" s="750" t="s">
        <v>654</v>
      </c>
      <c r="G698" s="749" t="s">
        <v>655</v>
      </c>
      <c r="H698" s="749">
        <v>198864</v>
      </c>
      <c r="I698" s="749">
        <v>98864</v>
      </c>
      <c r="J698" s="749" t="s">
        <v>828</v>
      </c>
      <c r="K698" s="749" t="s">
        <v>829</v>
      </c>
      <c r="L698" s="752">
        <v>537.87</v>
      </c>
      <c r="M698" s="752">
        <v>6</v>
      </c>
      <c r="N698" s="753">
        <v>3227.2200000000003</v>
      </c>
    </row>
    <row r="699" spans="1:14" ht="14.4" customHeight="1" x14ac:dyDescent="0.3">
      <c r="A699" s="747" t="s">
        <v>568</v>
      </c>
      <c r="B699" s="748" t="s">
        <v>569</v>
      </c>
      <c r="C699" s="749" t="s">
        <v>597</v>
      </c>
      <c r="D699" s="750" t="s">
        <v>598</v>
      </c>
      <c r="E699" s="751">
        <v>50113001</v>
      </c>
      <c r="F699" s="750" t="s">
        <v>654</v>
      </c>
      <c r="G699" s="749" t="s">
        <v>655</v>
      </c>
      <c r="H699" s="749">
        <v>198872</v>
      </c>
      <c r="I699" s="749">
        <v>98872</v>
      </c>
      <c r="J699" s="749" t="s">
        <v>828</v>
      </c>
      <c r="K699" s="749" t="s">
        <v>830</v>
      </c>
      <c r="L699" s="752">
        <v>312.83999999999997</v>
      </c>
      <c r="M699" s="752">
        <v>1</v>
      </c>
      <c r="N699" s="753">
        <v>312.83999999999997</v>
      </c>
    </row>
    <row r="700" spans="1:14" ht="14.4" customHeight="1" x14ac:dyDescent="0.3">
      <c r="A700" s="747" t="s">
        <v>568</v>
      </c>
      <c r="B700" s="748" t="s">
        <v>569</v>
      </c>
      <c r="C700" s="749" t="s">
        <v>597</v>
      </c>
      <c r="D700" s="750" t="s">
        <v>598</v>
      </c>
      <c r="E700" s="751">
        <v>50113001</v>
      </c>
      <c r="F700" s="750" t="s">
        <v>654</v>
      </c>
      <c r="G700" s="749" t="s">
        <v>655</v>
      </c>
      <c r="H700" s="749">
        <v>198876</v>
      </c>
      <c r="I700" s="749">
        <v>98876</v>
      </c>
      <c r="J700" s="749" t="s">
        <v>828</v>
      </c>
      <c r="K700" s="749" t="s">
        <v>832</v>
      </c>
      <c r="L700" s="752">
        <v>255.20000000000002</v>
      </c>
      <c r="M700" s="752">
        <v>2</v>
      </c>
      <c r="N700" s="753">
        <v>510.40000000000003</v>
      </c>
    </row>
    <row r="701" spans="1:14" ht="14.4" customHeight="1" x14ac:dyDescent="0.3">
      <c r="A701" s="747" t="s">
        <v>568</v>
      </c>
      <c r="B701" s="748" t="s">
        <v>569</v>
      </c>
      <c r="C701" s="749" t="s">
        <v>597</v>
      </c>
      <c r="D701" s="750" t="s">
        <v>598</v>
      </c>
      <c r="E701" s="751">
        <v>50113001</v>
      </c>
      <c r="F701" s="750" t="s">
        <v>654</v>
      </c>
      <c r="G701" s="749" t="s">
        <v>655</v>
      </c>
      <c r="H701" s="749">
        <v>134824</v>
      </c>
      <c r="I701" s="749">
        <v>134824</v>
      </c>
      <c r="J701" s="749" t="s">
        <v>1412</v>
      </c>
      <c r="K701" s="749" t="s">
        <v>1413</v>
      </c>
      <c r="L701" s="752">
        <v>199.98</v>
      </c>
      <c r="M701" s="752">
        <v>5</v>
      </c>
      <c r="N701" s="753">
        <v>999.9</v>
      </c>
    </row>
    <row r="702" spans="1:14" ht="14.4" customHeight="1" x14ac:dyDescent="0.3">
      <c r="A702" s="747" t="s">
        <v>568</v>
      </c>
      <c r="B702" s="748" t="s">
        <v>569</v>
      </c>
      <c r="C702" s="749" t="s">
        <v>597</v>
      </c>
      <c r="D702" s="750" t="s">
        <v>598</v>
      </c>
      <c r="E702" s="751">
        <v>50113001</v>
      </c>
      <c r="F702" s="750" t="s">
        <v>654</v>
      </c>
      <c r="G702" s="749" t="s">
        <v>655</v>
      </c>
      <c r="H702" s="749">
        <v>118656</v>
      </c>
      <c r="I702" s="749">
        <v>118656</v>
      </c>
      <c r="J702" s="749" t="s">
        <v>1424</v>
      </c>
      <c r="K702" s="749" t="s">
        <v>1425</v>
      </c>
      <c r="L702" s="752">
        <v>663.31999999999994</v>
      </c>
      <c r="M702" s="752">
        <v>1</v>
      </c>
      <c r="N702" s="753">
        <v>663.31999999999994</v>
      </c>
    </row>
    <row r="703" spans="1:14" ht="14.4" customHeight="1" x14ac:dyDescent="0.3">
      <c r="A703" s="747" t="s">
        <v>568</v>
      </c>
      <c r="B703" s="748" t="s">
        <v>569</v>
      </c>
      <c r="C703" s="749" t="s">
        <v>597</v>
      </c>
      <c r="D703" s="750" t="s">
        <v>598</v>
      </c>
      <c r="E703" s="751">
        <v>50113001</v>
      </c>
      <c r="F703" s="750" t="s">
        <v>654</v>
      </c>
      <c r="G703" s="749" t="s">
        <v>655</v>
      </c>
      <c r="H703" s="749">
        <v>194763</v>
      </c>
      <c r="I703" s="749">
        <v>94763</v>
      </c>
      <c r="J703" s="749" t="s">
        <v>1462</v>
      </c>
      <c r="K703" s="749" t="s">
        <v>1463</v>
      </c>
      <c r="L703" s="752">
        <v>83.799999999999969</v>
      </c>
      <c r="M703" s="752">
        <v>1</v>
      </c>
      <c r="N703" s="753">
        <v>83.799999999999969</v>
      </c>
    </row>
    <row r="704" spans="1:14" ht="14.4" customHeight="1" x14ac:dyDescent="0.3">
      <c r="A704" s="747" t="s">
        <v>568</v>
      </c>
      <c r="B704" s="748" t="s">
        <v>569</v>
      </c>
      <c r="C704" s="749" t="s">
        <v>597</v>
      </c>
      <c r="D704" s="750" t="s">
        <v>598</v>
      </c>
      <c r="E704" s="751">
        <v>50113001</v>
      </c>
      <c r="F704" s="750" t="s">
        <v>654</v>
      </c>
      <c r="G704" s="749" t="s">
        <v>655</v>
      </c>
      <c r="H704" s="749">
        <v>110086</v>
      </c>
      <c r="I704" s="749">
        <v>10086</v>
      </c>
      <c r="J704" s="749" t="s">
        <v>913</v>
      </c>
      <c r="K704" s="749" t="s">
        <v>914</v>
      </c>
      <c r="L704" s="752">
        <v>1592.7999999999997</v>
      </c>
      <c r="M704" s="752">
        <v>1</v>
      </c>
      <c r="N704" s="753">
        <v>1592.7999999999997</v>
      </c>
    </row>
    <row r="705" spans="1:14" ht="14.4" customHeight="1" x14ac:dyDescent="0.3">
      <c r="A705" s="747" t="s">
        <v>568</v>
      </c>
      <c r="B705" s="748" t="s">
        <v>569</v>
      </c>
      <c r="C705" s="749" t="s">
        <v>597</v>
      </c>
      <c r="D705" s="750" t="s">
        <v>598</v>
      </c>
      <c r="E705" s="751">
        <v>50113001</v>
      </c>
      <c r="F705" s="750" t="s">
        <v>654</v>
      </c>
      <c r="G705" s="749" t="s">
        <v>660</v>
      </c>
      <c r="H705" s="749">
        <v>107981</v>
      </c>
      <c r="I705" s="749">
        <v>7981</v>
      </c>
      <c r="J705" s="749" t="s">
        <v>677</v>
      </c>
      <c r="K705" s="749" t="s">
        <v>678</v>
      </c>
      <c r="L705" s="752">
        <v>50.639999999999993</v>
      </c>
      <c r="M705" s="752">
        <v>14</v>
      </c>
      <c r="N705" s="753">
        <v>708.95999999999992</v>
      </c>
    </row>
    <row r="706" spans="1:14" ht="14.4" customHeight="1" x14ac:dyDescent="0.3">
      <c r="A706" s="747" t="s">
        <v>568</v>
      </c>
      <c r="B706" s="748" t="s">
        <v>569</v>
      </c>
      <c r="C706" s="749" t="s">
        <v>597</v>
      </c>
      <c r="D706" s="750" t="s">
        <v>598</v>
      </c>
      <c r="E706" s="751">
        <v>50113001</v>
      </c>
      <c r="F706" s="750" t="s">
        <v>654</v>
      </c>
      <c r="G706" s="749" t="s">
        <v>660</v>
      </c>
      <c r="H706" s="749">
        <v>187607</v>
      </c>
      <c r="I706" s="749">
        <v>187607</v>
      </c>
      <c r="J706" s="749" t="s">
        <v>1432</v>
      </c>
      <c r="K706" s="749" t="s">
        <v>1433</v>
      </c>
      <c r="L706" s="752">
        <v>273.90000000000003</v>
      </c>
      <c r="M706" s="752">
        <v>1</v>
      </c>
      <c r="N706" s="753">
        <v>273.90000000000003</v>
      </c>
    </row>
    <row r="707" spans="1:14" ht="14.4" customHeight="1" x14ac:dyDescent="0.3">
      <c r="A707" s="747" t="s">
        <v>568</v>
      </c>
      <c r="B707" s="748" t="s">
        <v>569</v>
      </c>
      <c r="C707" s="749" t="s">
        <v>597</v>
      </c>
      <c r="D707" s="750" t="s">
        <v>598</v>
      </c>
      <c r="E707" s="751">
        <v>50113001</v>
      </c>
      <c r="F707" s="750" t="s">
        <v>654</v>
      </c>
      <c r="G707" s="749" t="s">
        <v>655</v>
      </c>
      <c r="H707" s="749">
        <v>100874</v>
      </c>
      <c r="I707" s="749">
        <v>874</v>
      </c>
      <c r="J707" s="749" t="s">
        <v>1298</v>
      </c>
      <c r="K707" s="749" t="s">
        <v>933</v>
      </c>
      <c r="L707" s="752">
        <v>55.830000000000013</v>
      </c>
      <c r="M707" s="752">
        <v>1</v>
      </c>
      <c r="N707" s="753">
        <v>55.830000000000013</v>
      </c>
    </row>
    <row r="708" spans="1:14" ht="14.4" customHeight="1" x14ac:dyDescent="0.3">
      <c r="A708" s="747" t="s">
        <v>568</v>
      </c>
      <c r="B708" s="748" t="s">
        <v>569</v>
      </c>
      <c r="C708" s="749" t="s">
        <v>597</v>
      </c>
      <c r="D708" s="750" t="s">
        <v>598</v>
      </c>
      <c r="E708" s="751">
        <v>50113001</v>
      </c>
      <c r="F708" s="750" t="s">
        <v>654</v>
      </c>
      <c r="G708" s="749" t="s">
        <v>660</v>
      </c>
      <c r="H708" s="749">
        <v>850729</v>
      </c>
      <c r="I708" s="749">
        <v>157875</v>
      </c>
      <c r="J708" s="749" t="s">
        <v>937</v>
      </c>
      <c r="K708" s="749" t="s">
        <v>938</v>
      </c>
      <c r="L708" s="752">
        <v>225.5</v>
      </c>
      <c r="M708" s="752">
        <v>1</v>
      </c>
      <c r="N708" s="753">
        <v>225.5</v>
      </c>
    </row>
    <row r="709" spans="1:14" ht="14.4" customHeight="1" x14ac:dyDescent="0.3">
      <c r="A709" s="747" t="s">
        <v>568</v>
      </c>
      <c r="B709" s="748" t="s">
        <v>569</v>
      </c>
      <c r="C709" s="749" t="s">
        <v>597</v>
      </c>
      <c r="D709" s="750" t="s">
        <v>598</v>
      </c>
      <c r="E709" s="751">
        <v>50113001</v>
      </c>
      <c r="F709" s="750" t="s">
        <v>654</v>
      </c>
      <c r="G709" s="749" t="s">
        <v>655</v>
      </c>
      <c r="H709" s="749">
        <v>13440</v>
      </c>
      <c r="I709" s="749">
        <v>13440</v>
      </c>
      <c r="J709" s="749" t="s">
        <v>1317</v>
      </c>
      <c r="K709" s="749" t="s">
        <v>832</v>
      </c>
      <c r="L709" s="752">
        <v>396</v>
      </c>
      <c r="M709" s="752">
        <v>15</v>
      </c>
      <c r="N709" s="753">
        <v>5940</v>
      </c>
    </row>
    <row r="710" spans="1:14" ht="14.4" customHeight="1" x14ac:dyDescent="0.3">
      <c r="A710" s="747" t="s">
        <v>568</v>
      </c>
      <c r="B710" s="748" t="s">
        <v>569</v>
      </c>
      <c r="C710" s="749" t="s">
        <v>600</v>
      </c>
      <c r="D710" s="750" t="s">
        <v>601</v>
      </c>
      <c r="E710" s="751">
        <v>50113001</v>
      </c>
      <c r="F710" s="750" t="s">
        <v>654</v>
      </c>
      <c r="G710" s="749" t="s">
        <v>655</v>
      </c>
      <c r="H710" s="749">
        <v>100362</v>
      </c>
      <c r="I710" s="749">
        <v>362</v>
      </c>
      <c r="J710" s="749" t="s">
        <v>685</v>
      </c>
      <c r="K710" s="749" t="s">
        <v>686</v>
      </c>
      <c r="L710" s="752">
        <v>72.92</v>
      </c>
      <c r="M710" s="752">
        <v>2</v>
      </c>
      <c r="N710" s="753">
        <v>145.84</v>
      </c>
    </row>
    <row r="711" spans="1:14" ht="14.4" customHeight="1" x14ac:dyDescent="0.3">
      <c r="A711" s="747" t="s">
        <v>568</v>
      </c>
      <c r="B711" s="748" t="s">
        <v>569</v>
      </c>
      <c r="C711" s="749" t="s">
        <v>600</v>
      </c>
      <c r="D711" s="750" t="s">
        <v>601</v>
      </c>
      <c r="E711" s="751">
        <v>50113001</v>
      </c>
      <c r="F711" s="750" t="s">
        <v>654</v>
      </c>
      <c r="G711" s="749" t="s">
        <v>655</v>
      </c>
      <c r="H711" s="749">
        <v>100392</v>
      </c>
      <c r="I711" s="749">
        <v>392</v>
      </c>
      <c r="J711" s="749" t="s">
        <v>1164</v>
      </c>
      <c r="K711" s="749" t="s">
        <v>980</v>
      </c>
      <c r="L711" s="752">
        <v>57.590000000000018</v>
      </c>
      <c r="M711" s="752">
        <v>4</v>
      </c>
      <c r="N711" s="753">
        <v>230.36000000000007</v>
      </c>
    </row>
    <row r="712" spans="1:14" ht="14.4" customHeight="1" x14ac:dyDescent="0.3">
      <c r="A712" s="747" t="s">
        <v>568</v>
      </c>
      <c r="B712" s="748" t="s">
        <v>569</v>
      </c>
      <c r="C712" s="749" t="s">
        <v>600</v>
      </c>
      <c r="D712" s="750" t="s">
        <v>601</v>
      </c>
      <c r="E712" s="751">
        <v>50113001</v>
      </c>
      <c r="F712" s="750" t="s">
        <v>654</v>
      </c>
      <c r="G712" s="749" t="s">
        <v>655</v>
      </c>
      <c r="H712" s="749">
        <v>205021</v>
      </c>
      <c r="I712" s="749">
        <v>205021</v>
      </c>
      <c r="J712" s="749" t="s">
        <v>1401</v>
      </c>
      <c r="K712" s="749" t="s">
        <v>1402</v>
      </c>
      <c r="L712" s="752">
        <v>352</v>
      </c>
      <c r="M712" s="752">
        <v>9</v>
      </c>
      <c r="N712" s="753">
        <v>3168</v>
      </c>
    </row>
    <row r="713" spans="1:14" ht="14.4" customHeight="1" x14ac:dyDescent="0.3">
      <c r="A713" s="747" t="s">
        <v>568</v>
      </c>
      <c r="B713" s="748" t="s">
        <v>569</v>
      </c>
      <c r="C713" s="749" t="s">
        <v>600</v>
      </c>
      <c r="D713" s="750" t="s">
        <v>601</v>
      </c>
      <c r="E713" s="751">
        <v>50113001</v>
      </c>
      <c r="F713" s="750" t="s">
        <v>654</v>
      </c>
      <c r="G713" s="749" t="s">
        <v>655</v>
      </c>
      <c r="H713" s="749">
        <v>184090</v>
      </c>
      <c r="I713" s="749">
        <v>84090</v>
      </c>
      <c r="J713" s="749" t="s">
        <v>663</v>
      </c>
      <c r="K713" s="749" t="s">
        <v>664</v>
      </c>
      <c r="L713" s="752">
        <v>60.14</v>
      </c>
      <c r="M713" s="752">
        <v>10</v>
      </c>
      <c r="N713" s="753">
        <v>601.4</v>
      </c>
    </row>
    <row r="714" spans="1:14" ht="14.4" customHeight="1" x14ac:dyDescent="0.3">
      <c r="A714" s="747" t="s">
        <v>568</v>
      </c>
      <c r="B714" s="748" t="s">
        <v>569</v>
      </c>
      <c r="C714" s="749" t="s">
        <v>600</v>
      </c>
      <c r="D714" s="750" t="s">
        <v>601</v>
      </c>
      <c r="E714" s="751">
        <v>50113001</v>
      </c>
      <c r="F714" s="750" t="s">
        <v>654</v>
      </c>
      <c r="G714" s="749" t="s">
        <v>655</v>
      </c>
      <c r="H714" s="749">
        <v>501994</v>
      </c>
      <c r="I714" s="749">
        <v>0</v>
      </c>
      <c r="J714" s="749" t="s">
        <v>665</v>
      </c>
      <c r="K714" s="749" t="s">
        <v>666</v>
      </c>
      <c r="L714" s="752">
        <v>289.55301234567901</v>
      </c>
      <c r="M714" s="752">
        <v>9</v>
      </c>
      <c r="N714" s="753">
        <v>2605.9771111111113</v>
      </c>
    </row>
    <row r="715" spans="1:14" ht="14.4" customHeight="1" x14ac:dyDescent="0.3">
      <c r="A715" s="747" t="s">
        <v>568</v>
      </c>
      <c r="B715" s="748" t="s">
        <v>569</v>
      </c>
      <c r="C715" s="749" t="s">
        <v>600</v>
      </c>
      <c r="D715" s="750" t="s">
        <v>601</v>
      </c>
      <c r="E715" s="751">
        <v>50113001</v>
      </c>
      <c r="F715" s="750" t="s">
        <v>654</v>
      </c>
      <c r="G715" s="749" t="s">
        <v>655</v>
      </c>
      <c r="H715" s="749">
        <v>104071</v>
      </c>
      <c r="I715" s="749">
        <v>4071</v>
      </c>
      <c r="J715" s="749" t="s">
        <v>788</v>
      </c>
      <c r="K715" s="749" t="s">
        <v>1205</v>
      </c>
      <c r="L715" s="752">
        <v>152.96999999999997</v>
      </c>
      <c r="M715" s="752">
        <v>2</v>
      </c>
      <c r="N715" s="753">
        <v>305.93999999999994</v>
      </c>
    </row>
    <row r="716" spans="1:14" ht="14.4" customHeight="1" x14ac:dyDescent="0.3">
      <c r="A716" s="747" t="s">
        <v>568</v>
      </c>
      <c r="B716" s="748" t="s">
        <v>569</v>
      </c>
      <c r="C716" s="749" t="s">
        <v>600</v>
      </c>
      <c r="D716" s="750" t="s">
        <v>601</v>
      </c>
      <c r="E716" s="751">
        <v>50113001</v>
      </c>
      <c r="F716" s="750" t="s">
        <v>654</v>
      </c>
      <c r="G716" s="749" t="s">
        <v>655</v>
      </c>
      <c r="H716" s="749">
        <v>198864</v>
      </c>
      <c r="I716" s="749">
        <v>98864</v>
      </c>
      <c r="J716" s="749" t="s">
        <v>828</v>
      </c>
      <c r="K716" s="749" t="s">
        <v>829</v>
      </c>
      <c r="L716" s="752">
        <v>537.87000000000012</v>
      </c>
      <c r="M716" s="752">
        <v>1</v>
      </c>
      <c r="N716" s="753">
        <v>537.87000000000012</v>
      </c>
    </row>
    <row r="717" spans="1:14" ht="14.4" customHeight="1" x14ac:dyDescent="0.3">
      <c r="A717" s="747" t="s">
        <v>568</v>
      </c>
      <c r="B717" s="748" t="s">
        <v>569</v>
      </c>
      <c r="C717" s="749" t="s">
        <v>600</v>
      </c>
      <c r="D717" s="750" t="s">
        <v>601</v>
      </c>
      <c r="E717" s="751">
        <v>50113001</v>
      </c>
      <c r="F717" s="750" t="s">
        <v>654</v>
      </c>
      <c r="G717" s="749" t="s">
        <v>655</v>
      </c>
      <c r="H717" s="749">
        <v>198872</v>
      </c>
      <c r="I717" s="749">
        <v>98872</v>
      </c>
      <c r="J717" s="749" t="s">
        <v>828</v>
      </c>
      <c r="K717" s="749" t="s">
        <v>830</v>
      </c>
      <c r="L717" s="752">
        <v>312.84000000000003</v>
      </c>
      <c r="M717" s="752">
        <v>1</v>
      </c>
      <c r="N717" s="753">
        <v>312.84000000000003</v>
      </c>
    </row>
    <row r="718" spans="1:14" ht="14.4" customHeight="1" x14ac:dyDescent="0.3">
      <c r="A718" s="747" t="s">
        <v>568</v>
      </c>
      <c r="B718" s="748" t="s">
        <v>569</v>
      </c>
      <c r="C718" s="749" t="s">
        <v>600</v>
      </c>
      <c r="D718" s="750" t="s">
        <v>601</v>
      </c>
      <c r="E718" s="751">
        <v>50113001</v>
      </c>
      <c r="F718" s="750" t="s">
        <v>654</v>
      </c>
      <c r="G718" s="749" t="s">
        <v>655</v>
      </c>
      <c r="H718" s="749">
        <v>193746</v>
      </c>
      <c r="I718" s="749">
        <v>93746</v>
      </c>
      <c r="J718" s="749" t="s">
        <v>842</v>
      </c>
      <c r="K718" s="749" t="s">
        <v>843</v>
      </c>
      <c r="L718" s="752">
        <v>366.2200000000002</v>
      </c>
      <c r="M718" s="752">
        <v>1</v>
      </c>
      <c r="N718" s="753">
        <v>366.2200000000002</v>
      </c>
    </row>
    <row r="719" spans="1:14" ht="14.4" customHeight="1" x14ac:dyDescent="0.3">
      <c r="A719" s="747" t="s">
        <v>568</v>
      </c>
      <c r="B719" s="748" t="s">
        <v>569</v>
      </c>
      <c r="C719" s="749" t="s">
        <v>600</v>
      </c>
      <c r="D719" s="750" t="s">
        <v>601</v>
      </c>
      <c r="E719" s="751">
        <v>50113001</v>
      </c>
      <c r="F719" s="750" t="s">
        <v>654</v>
      </c>
      <c r="G719" s="749" t="s">
        <v>660</v>
      </c>
      <c r="H719" s="749">
        <v>216670</v>
      </c>
      <c r="I719" s="749">
        <v>216670</v>
      </c>
      <c r="J719" s="749" t="s">
        <v>847</v>
      </c>
      <c r="K719" s="749" t="s">
        <v>848</v>
      </c>
      <c r="L719" s="752">
        <v>314.27</v>
      </c>
      <c r="M719" s="752">
        <v>2</v>
      </c>
      <c r="N719" s="753">
        <v>628.54</v>
      </c>
    </row>
    <row r="720" spans="1:14" ht="14.4" customHeight="1" x14ac:dyDescent="0.3">
      <c r="A720" s="747" t="s">
        <v>568</v>
      </c>
      <c r="B720" s="748" t="s">
        <v>569</v>
      </c>
      <c r="C720" s="749" t="s">
        <v>600</v>
      </c>
      <c r="D720" s="750" t="s">
        <v>601</v>
      </c>
      <c r="E720" s="751">
        <v>50113001</v>
      </c>
      <c r="F720" s="750" t="s">
        <v>654</v>
      </c>
      <c r="G720" s="749" t="s">
        <v>655</v>
      </c>
      <c r="H720" s="749">
        <v>842703</v>
      </c>
      <c r="I720" s="749">
        <v>0</v>
      </c>
      <c r="J720" s="749" t="s">
        <v>1249</v>
      </c>
      <c r="K720" s="749" t="s">
        <v>570</v>
      </c>
      <c r="L720" s="752">
        <v>49.930000000000014</v>
      </c>
      <c r="M720" s="752">
        <v>2</v>
      </c>
      <c r="N720" s="753">
        <v>99.860000000000028</v>
      </c>
    </row>
    <row r="721" spans="1:14" ht="14.4" customHeight="1" x14ac:dyDescent="0.3">
      <c r="A721" s="747" t="s">
        <v>568</v>
      </c>
      <c r="B721" s="748" t="s">
        <v>569</v>
      </c>
      <c r="C721" s="749" t="s">
        <v>600</v>
      </c>
      <c r="D721" s="750" t="s">
        <v>601</v>
      </c>
      <c r="E721" s="751">
        <v>50113001</v>
      </c>
      <c r="F721" s="750" t="s">
        <v>654</v>
      </c>
      <c r="G721" s="749" t="s">
        <v>660</v>
      </c>
      <c r="H721" s="749">
        <v>197125</v>
      </c>
      <c r="I721" s="749">
        <v>197125</v>
      </c>
      <c r="J721" s="749" t="s">
        <v>891</v>
      </c>
      <c r="K721" s="749" t="s">
        <v>892</v>
      </c>
      <c r="L721" s="752">
        <v>110</v>
      </c>
      <c r="M721" s="752">
        <v>9</v>
      </c>
      <c r="N721" s="753">
        <v>990</v>
      </c>
    </row>
    <row r="722" spans="1:14" ht="14.4" customHeight="1" x14ac:dyDescent="0.3">
      <c r="A722" s="747" t="s">
        <v>568</v>
      </c>
      <c r="B722" s="748" t="s">
        <v>569</v>
      </c>
      <c r="C722" s="749" t="s">
        <v>600</v>
      </c>
      <c r="D722" s="750" t="s">
        <v>601</v>
      </c>
      <c r="E722" s="751">
        <v>50113001</v>
      </c>
      <c r="F722" s="750" t="s">
        <v>654</v>
      </c>
      <c r="G722" s="749" t="s">
        <v>655</v>
      </c>
      <c r="H722" s="749">
        <v>118656</v>
      </c>
      <c r="I722" s="749">
        <v>118656</v>
      </c>
      <c r="J722" s="749" t="s">
        <v>1424</v>
      </c>
      <c r="K722" s="749" t="s">
        <v>1425</v>
      </c>
      <c r="L722" s="752">
        <v>663.32000000000028</v>
      </c>
      <c r="M722" s="752">
        <v>7</v>
      </c>
      <c r="N722" s="753">
        <v>4643.2400000000016</v>
      </c>
    </row>
    <row r="723" spans="1:14" ht="14.4" customHeight="1" x14ac:dyDescent="0.3">
      <c r="A723" s="747" t="s">
        <v>568</v>
      </c>
      <c r="B723" s="748" t="s">
        <v>569</v>
      </c>
      <c r="C723" s="749" t="s">
        <v>600</v>
      </c>
      <c r="D723" s="750" t="s">
        <v>601</v>
      </c>
      <c r="E723" s="751">
        <v>50113001</v>
      </c>
      <c r="F723" s="750" t="s">
        <v>654</v>
      </c>
      <c r="G723" s="749" t="s">
        <v>655</v>
      </c>
      <c r="H723" s="749">
        <v>119686</v>
      </c>
      <c r="I723" s="749">
        <v>119686</v>
      </c>
      <c r="J723" s="749" t="s">
        <v>1469</v>
      </c>
      <c r="K723" s="749" t="s">
        <v>1470</v>
      </c>
      <c r="L723" s="752">
        <v>57.209999999999994</v>
      </c>
      <c r="M723" s="752">
        <v>2</v>
      </c>
      <c r="N723" s="753">
        <v>114.41999999999999</v>
      </c>
    </row>
    <row r="724" spans="1:14" ht="14.4" customHeight="1" x14ac:dyDescent="0.3">
      <c r="A724" s="747" t="s">
        <v>568</v>
      </c>
      <c r="B724" s="748" t="s">
        <v>569</v>
      </c>
      <c r="C724" s="749" t="s">
        <v>600</v>
      </c>
      <c r="D724" s="750" t="s">
        <v>601</v>
      </c>
      <c r="E724" s="751">
        <v>50113001</v>
      </c>
      <c r="F724" s="750" t="s">
        <v>654</v>
      </c>
      <c r="G724" s="749" t="s">
        <v>655</v>
      </c>
      <c r="H724" s="749">
        <v>109414</v>
      </c>
      <c r="I724" s="749">
        <v>119687</v>
      </c>
      <c r="J724" s="749" t="s">
        <v>1426</v>
      </c>
      <c r="K724" s="749" t="s">
        <v>1427</v>
      </c>
      <c r="L724" s="752">
        <v>63.940000000000012</v>
      </c>
      <c r="M724" s="752">
        <v>4</v>
      </c>
      <c r="N724" s="753">
        <v>255.76000000000005</v>
      </c>
    </row>
    <row r="725" spans="1:14" ht="14.4" customHeight="1" x14ac:dyDescent="0.3">
      <c r="A725" s="747" t="s">
        <v>568</v>
      </c>
      <c r="B725" s="748" t="s">
        <v>569</v>
      </c>
      <c r="C725" s="749" t="s">
        <v>600</v>
      </c>
      <c r="D725" s="750" t="s">
        <v>601</v>
      </c>
      <c r="E725" s="751">
        <v>50113001</v>
      </c>
      <c r="F725" s="750" t="s">
        <v>654</v>
      </c>
      <c r="G725" s="749" t="s">
        <v>655</v>
      </c>
      <c r="H725" s="749">
        <v>100536</v>
      </c>
      <c r="I725" s="749">
        <v>536</v>
      </c>
      <c r="J725" s="749" t="s">
        <v>924</v>
      </c>
      <c r="K725" s="749" t="s">
        <v>686</v>
      </c>
      <c r="L725" s="752">
        <v>140.24000000000004</v>
      </c>
      <c r="M725" s="752">
        <v>2</v>
      </c>
      <c r="N725" s="753">
        <v>280.48000000000008</v>
      </c>
    </row>
    <row r="726" spans="1:14" ht="14.4" customHeight="1" x14ac:dyDescent="0.3">
      <c r="A726" s="747" t="s">
        <v>568</v>
      </c>
      <c r="B726" s="748" t="s">
        <v>569</v>
      </c>
      <c r="C726" s="749" t="s">
        <v>600</v>
      </c>
      <c r="D726" s="750" t="s">
        <v>601</v>
      </c>
      <c r="E726" s="751">
        <v>50113001</v>
      </c>
      <c r="F726" s="750" t="s">
        <v>654</v>
      </c>
      <c r="G726" s="749" t="s">
        <v>660</v>
      </c>
      <c r="H726" s="749">
        <v>107981</v>
      </c>
      <c r="I726" s="749">
        <v>7981</v>
      </c>
      <c r="J726" s="749" t="s">
        <v>677</v>
      </c>
      <c r="K726" s="749" t="s">
        <v>678</v>
      </c>
      <c r="L726" s="752">
        <v>50.656666666666666</v>
      </c>
      <c r="M726" s="752">
        <v>6</v>
      </c>
      <c r="N726" s="753">
        <v>303.94</v>
      </c>
    </row>
    <row r="727" spans="1:14" ht="14.4" customHeight="1" x14ac:dyDescent="0.3">
      <c r="A727" s="747" t="s">
        <v>568</v>
      </c>
      <c r="B727" s="748" t="s">
        <v>569</v>
      </c>
      <c r="C727" s="749" t="s">
        <v>600</v>
      </c>
      <c r="D727" s="750" t="s">
        <v>601</v>
      </c>
      <c r="E727" s="751">
        <v>50113001</v>
      </c>
      <c r="F727" s="750" t="s">
        <v>654</v>
      </c>
      <c r="G727" s="749" t="s">
        <v>655</v>
      </c>
      <c r="H727" s="749">
        <v>100874</v>
      </c>
      <c r="I727" s="749">
        <v>874</v>
      </c>
      <c r="J727" s="749" t="s">
        <v>1298</v>
      </c>
      <c r="K727" s="749" t="s">
        <v>933</v>
      </c>
      <c r="L727" s="752">
        <v>61.045000000000016</v>
      </c>
      <c r="M727" s="752">
        <v>8</v>
      </c>
      <c r="N727" s="753">
        <v>488.36000000000013</v>
      </c>
    </row>
    <row r="728" spans="1:14" ht="14.4" customHeight="1" x14ac:dyDescent="0.3">
      <c r="A728" s="747" t="s">
        <v>568</v>
      </c>
      <c r="B728" s="748" t="s">
        <v>569</v>
      </c>
      <c r="C728" s="749" t="s">
        <v>600</v>
      </c>
      <c r="D728" s="750" t="s">
        <v>601</v>
      </c>
      <c r="E728" s="751">
        <v>50113001</v>
      </c>
      <c r="F728" s="750" t="s">
        <v>654</v>
      </c>
      <c r="G728" s="749" t="s">
        <v>655</v>
      </c>
      <c r="H728" s="749">
        <v>226693</v>
      </c>
      <c r="I728" s="749">
        <v>226693</v>
      </c>
      <c r="J728" s="749" t="s">
        <v>1471</v>
      </c>
      <c r="K728" s="749" t="s">
        <v>1472</v>
      </c>
      <c r="L728" s="752">
        <v>18.54</v>
      </c>
      <c r="M728" s="752">
        <v>2</v>
      </c>
      <c r="N728" s="753">
        <v>37.08</v>
      </c>
    </row>
    <row r="729" spans="1:14" ht="14.4" customHeight="1" x14ac:dyDescent="0.3">
      <c r="A729" s="747" t="s">
        <v>568</v>
      </c>
      <c r="B729" s="748" t="s">
        <v>569</v>
      </c>
      <c r="C729" s="749" t="s">
        <v>600</v>
      </c>
      <c r="D729" s="750" t="s">
        <v>601</v>
      </c>
      <c r="E729" s="751">
        <v>50113001</v>
      </c>
      <c r="F729" s="750" t="s">
        <v>654</v>
      </c>
      <c r="G729" s="749" t="s">
        <v>655</v>
      </c>
      <c r="H729" s="749">
        <v>226434</v>
      </c>
      <c r="I729" s="749">
        <v>226434</v>
      </c>
      <c r="J729" s="749" t="s">
        <v>1303</v>
      </c>
      <c r="K729" s="749" t="s">
        <v>1304</v>
      </c>
      <c r="L729" s="752">
        <v>29.7</v>
      </c>
      <c r="M729" s="752">
        <v>3</v>
      </c>
      <c r="N729" s="753">
        <v>89.1</v>
      </c>
    </row>
    <row r="730" spans="1:14" ht="14.4" customHeight="1" x14ac:dyDescent="0.3">
      <c r="A730" s="747" t="s">
        <v>568</v>
      </c>
      <c r="B730" s="748" t="s">
        <v>569</v>
      </c>
      <c r="C730" s="749" t="s">
        <v>600</v>
      </c>
      <c r="D730" s="750" t="s">
        <v>601</v>
      </c>
      <c r="E730" s="751">
        <v>50113001</v>
      </c>
      <c r="F730" s="750" t="s">
        <v>654</v>
      </c>
      <c r="G730" s="749" t="s">
        <v>660</v>
      </c>
      <c r="H730" s="749">
        <v>118172</v>
      </c>
      <c r="I730" s="749">
        <v>18172</v>
      </c>
      <c r="J730" s="749" t="s">
        <v>948</v>
      </c>
      <c r="K730" s="749" t="s">
        <v>1307</v>
      </c>
      <c r="L730" s="752">
        <v>817.7</v>
      </c>
      <c r="M730" s="752">
        <v>2</v>
      </c>
      <c r="N730" s="753">
        <v>1635.4</v>
      </c>
    </row>
    <row r="731" spans="1:14" ht="14.4" customHeight="1" x14ac:dyDescent="0.3">
      <c r="A731" s="747" t="s">
        <v>568</v>
      </c>
      <c r="B731" s="748" t="s">
        <v>569</v>
      </c>
      <c r="C731" s="749" t="s">
        <v>600</v>
      </c>
      <c r="D731" s="750" t="s">
        <v>601</v>
      </c>
      <c r="E731" s="751">
        <v>50113001</v>
      </c>
      <c r="F731" s="750" t="s">
        <v>654</v>
      </c>
      <c r="G731" s="749" t="s">
        <v>660</v>
      </c>
      <c r="H731" s="749">
        <v>118175</v>
      </c>
      <c r="I731" s="749">
        <v>18175</v>
      </c>
      <c r="J731" s="749" t="s">
        <v>948</v>
      </c>
      <c r="K731" s="749" t="s">
        <v>949</v>
      </c>
      <c r="L731" s="752">
        <v>627</v>
      </c>
      <c r="M731" s="752">
        <v>1</v>
      </c>
      <c r="N731" s="753">
        <v>627</v>
      </c>
    </row>
    <row r="732" spans="1:14" ht="14.4" customHeight="1" x14ac:dyDescent="0.3">
      <c r="A732" s="747" t="s">
        <v>568</v>
      </c>
      <c r="B732" s="748" t="s">
        <v>569</v>
      </c>
      <c r="C732" s="749" t="s">
        <v>600</v>
      </c>
      <c r="D732" s="750" t="s">
        <v>601</v>
      </c>
      <c r="E732" s="751">
        <v>50113001</v>
      </c>
      <c r="F732" s="750" t="s">
        <v>654</v>
      </c>
      <c r="G732" s="749" t="s">
        <v>655</v>
      </c>
      <c r="H732" s="749">
        <v>13440</v>
      </c>
      <c r="I732" s="749">
        <v>13440</v>
      </c>
      <c r="J732" s="749" t="s">
        <v>1317</v>
      </c>
      <c r="K732" s="749" t="s">
        <v>832</v>
      </c>
      <c r="L732" s="752">
        <v>396</v>
      </c>
      <c r="M732" s="752">
        <v>2</v>
      </c>
      <c r="N732" s="753">
        <v>792</v>
      </c>
    </row>
    <row r="733" spans="1:14" ht="14.4" customHeight="1" x14ac:dyDescent="0.3">
      <c r="A733" s="747" t="s">
        <v>568</v>
      </c>
      <c r="B733" s="748" t="s">
        <v>569</v>
      </c>
      <c r="C733" s="749" t="s">
        <v>600</v>
      </c>
      <c r="D733" s="750" t="s">
        <v>601</v>
      </c>
      <c r="E733" s="751">
        <v>50113001</v>
      </c>
      <c r="F733" s="750" t="s">
        <v>654</v>
      </c>
      <c r="G733" s="749" t="s">
        <v>570</v>
      </c>
      <c r="H733" s="749">
        <v>200240</v>
      </c>
      <c r="I733" s="749">
        <v>200240</v>
      </c>
      <c r="J733" s="749" t="s">
        <v>1473</v>
      </c>
      <c r="K733" s="749" t="s">
        <v>1474</v>
      </c>
      <c r="L733" s="752">
        <v>2580.3499999999995</v>
      </c>
      <c r="M733" s="752">
        <v>5</v>
      </c>
      <c r="N733" s="753">
        <v>12901.749999999998</v>
      </c>
    </row>
    <row r="734" spans="1:14" ht="14.4" customHeight="1" thickBot="1" x14ac:dyDescent="0.35">
      <c r="A734" s="754" t="s">
        <v>568</v>
      </c>
      <c r="B734" s="755" t="s">
        <v>569</v>
      </c>
      <c r="C734" s="756" t="s">
        <v>600</v>
      </c>
      <c r="D734" s="757" t="s">
        <v>601</v>
      </c>
      <c r="E734" s="758">
        <v>50113001</v>
      </c>
      <c r="F734" s="757" t="s">
        <v>654</v>
      </c>
      <c r="G734" s="756" t="s">
        <v>655</v>
      </c>
      <c r="H734" s="756">
        <v>100610</v>
      </c>
      <c r="I734" s="756">
        <v>610</v>
      </c>
      <c r="J734" s="756" t="s">
        <v>977</v>
      </c>
      <c r="K734" s="756" t="s">
        <v>978</v>
      </c>
      <c r="L734" s="759">
        <v>72.499999999999986</v>
      </c>
      <c r="M734" s="759">
        <v>6</v>
      </c>
      <c r="N734" s="760">
        <v>434.99999999999989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1475</v>
      </c>
      <c r="B5" s="745">
        <v>25820.690710963408</v>
      </c>
      <c r="C5" s="765">
        <v>7.3748687642734775E-2</v>
      </c>
      <c r="D5" s="745">
        <v>324296.60000000003</v>
      </c>
      <c r="E5" s="765">
        <v>0.92625131235726532</v>
      </c>
      <c r="F5" s="746">
        <v>350117.29071096343</v>
      </c>
    </row>
    <row r="6" spans="1:6" ht="14.4" customHeight="1" x14ac:dyDescent="0.3">
      <c r="A6" s="776" t="s">
        <v>1476</v>
      </c>
      <c r="B6" s="752">
        <v>3310.04</v>
      </c>
      <c r="C6" s="766">
        <v>1.3552928522139292E-2</v>
      </c>
      <c r="D6" s="752">
        <v>240920.56998166611</v>
      </c>
      <c r="E6" s="766">
        <v>0.9864470714778607</v>
      </c>
      <c r="F6" s="753">
        <v>244230.60998166612</v>
      </c>
    </row>
    <row r="7" spans="1:6" ht="14.4" customHeight="1" x14ac:dyDescent="0.3">
      <c r="A7" s="776" t="s">
        <v>1477</v>
      </c>
      <c r="B7" s="752">
        <v>12850.100000000002</v>
      </c>
      <c r="C7" s="766">
        <v>0.10882387961818275</v>
      </c>
      <c r="D7" s="752">
        <v>105231.52</v>
      </c>
      <c r="E7" s="766">
        <v>0.89117612038181726</v>
      </c>
      <c r="F7" s="753">
        <v>118081.62000000001</v>
      </c>
    </row>
    <row r="8" spans="1:6" ht="14.4" customHeight="1" x14ac:dyDescent="0.3">
      <c r="A8" s="776" t="s">
        <v>1478</v>
      </c>
      <c r="B8" s="752">
        <v>12901.749999999998</v>
      </c>
      <c r="C8" s="766">
        <v>0.7550786784755098</v>
      </c>
      <c r="D8" s="752">
        <v>4184.88</v>
      </c>
      <c r="E8" s="766">
        <v>0.24492132152449025</v>
      </c>
      <c r="F8" s="753">
        <v>17086.629999999997</v>
      </c>
    </row>
    <row r="9" spans="1:6" ht="14.4" customHeight="1" x14ac:dyDescent="0.3">
      <c r="A9" s="776" t="s">
        <v>1479</v>
      </c>
      <c r="B9" s="752"/>
      <c r="C9" s="766">
        <v>0</v>
      </c>
      <c r="D9" s="752">
        <v>1248.75</v>
      </c>
      <c r="E9" s="766">
        <v>1</v>
      </c>
      <c r="F9" s="753">
        <v>1248.75</v>
      </c>
    </row>
    <row r="10" spans="1:6" ht="14.4" customHeight="1" x14ac:dyDescent="0.3">
      <c r="A10" s="776" t="s">
        <v>1480</v>
      </c>
      <c r="B10" s="752"/>
      <c r="C10" s="766">
        <v>0</v>
      </c>
      <c r="D10" s="752">
        <v>393.23</v>
      </c>
      <c r="E10" s="766">
        <v>1</v>
      </c>
      <c r="F10" s="753">
        <v>393.23</v>
      </c>
    </row>
    <row r="11" spans="1:6" ht="14.4" customHeight="1" thickBot="1" x14ac:dyDescent="0.35">
      <c r="A11" s="777" t="s">
        <v>1481</v>
      </c>
      <c r="B11" s="768">
        <v>760.24</v>
      </c>
      <c r="C11" s="769">
        <v>1.9867561783637907E-2</v>
      </c>
      <c r="D11" s="768">
        <v>37505.149999999994</v>
      </c>
      <c r="E11" s="769">
        <v>0.9801324382163622</v>
      </c>
      <c r="F11" s="770">
        <v>38265.389999999992</v>
      </c>
    </row>
    <row r="12" spans="1:6" ht="14.4" customHeight="1" thickBot="1" x14ac:dyDescent="0.35">
      <c r="A12" s="771" t="s">
        <v>3</v>
      </c>
      <c r="B12" s="772">
        <v>55642.82071096341</v>
      </c>
      <c r="C12" s="773">
        <v>7.2317545817775553E-2</v>
      </c>
      <c r="D12" s="772">
        <v>713780.69998166617</v>
      </c>
      <c r="E12" s="773">
        <v>0.9276824541822245</v>
      </c>
      <c r="F12" s="774">
        <v>769423.52069262951</v>
      </c>
    </row>
    <row r="13" spans="1:6" ht="14.4" customHeight="1" thickBot="1" x14ac:dyDescent="0.35"/>
    <row r="14" spans="1:6" ht="14.4" customHeight="1" x14ac:dyDescent="0.3">
      <c r="A14" s="775" t="s">
        <v>1482</v>
      </c>
      <c r="B14" s="745"/>
      <c r="C14" s="765">
        <v>0</v>
      </c>
      <c r="D14" s="745">
        <v>9199.3700000000008</v>
      </c>
      <c r="E14" s="765">
        <v>1</v>
      </c>
      <c r="F14" s="746">
        <v>9199.3700000000008</v>
      </c>
    </row>
    <row r="15" spans="1:6" ht="14.4" customHeight="1" x14ac:dyDescent="0.3">
      <c r="A15" s="776" t="s">
        <v>1483</v>
      </c>
      <c r="B15" s="752"/>
      <c r="C15" s="766">
        <v>0</v>
      </c>
      <c r="D15" s="752">
        <v>6025.8000000000011</v>
      </c>
      <c r="E15" s="766">
        <v>1</v>
      </c>
      <c r="F15" s="753">
        <v>6025.8000000000011</v>
      </c>
    </row>
    <row r="16" spans="1:6" ht="14.4" customHeight="1" x14ac:dyDescent="0.3">
      <c r="A16" s="776" t="s">
        <v>1484</v>
      </c>
      <c r="B16" s="752"/>
      <c r="C16" s="766">
        <v>0</v>
      </c>
      <c r="D16" s="752">
        <v>19800</v>
      </c>
      <c r="E16" s="766">
        <v>1</v>
      </c>
      <c r="F16" s="753">
        <v>19800</v>
      </c>
    </row>
    <row r="17" spans="1:6" ht="14.4" customHeight="1" x14ac:dyDescent="0.3">
      <c r="A17" s="776" t="s">
        <v>1485</v>
      </c>
      <c r="B17" s="752"/>
      <c r="C17" s="766">
        <v>0</v>
      </c>
      <c r="D17" s="752">
        <v>278.24</v>
      </c>
      <c r="E17" s="766">
        <v>1</v>
      </c>
      <c r="F17" s="753">
        <v>278.24</v>
      </c>
    </row>
    <row r="18" spans="1:6" ht="14.4" customHeight="1" x14ac:dyDescent="0.3">
      <c r="A18" s="776" t="s">
        <v>1486</v>
      </c>
      <c r="B18" s="752"/>
      <c r="C18" s="766">
        <v>0</v>
      </c>
      <c r="D18" s="752">
        <v>250.24</v>
      </c>
      <c r="E18" s="766">
        <v>1</v>
      </c>
      <c r="F18" s="753">
        <v>250.24</v>
      </c>
    </row>
    <row r="19" spans="1:6" ht="14.4" customHeight="1" x14ac:dyDescent="0.3">
      <c r="A19" s="776" t="s">
        <v>1487</v>
      </c>
      <c r="B19" s="752"/>
      <c r="C19" s="766">
        <v>0</v>
      </c>
      <c r="D19" s="752">
        <v>17429.010000000006</v>
      </c>
      <c r="E19" s="766">
        <v>1</v>
      </c>
      <c r="F19" s="753">
        <v>17429.010000000006</v>
      </c>
    </row>
    <row r="20" spans="1:6" ht="14.4" customHeight="1" x14ac:dyDescent="0.3">
      <c r="A20" s="776" t="s">
        <v>1488</v>
      </c>
      <c r="B20" s="752"/>
      <c r="C20" s="766">
        <v>0</v>
      </c>
      <c r="D20" s="752">
        <v>104.66999999999999</v>
      </c>
      <c r="E20" s="766">
        <v>1</v>
      </c>
      <c r="F20" s="753">
        <v>104.66999999999999</v>
      </c>
    </row>
    <row r="21" spans="1:6" ht="14.4" customHeight="1" x14ac:dyDescent="0.3">
      <c r="A21" s="776" t="s">
        <v>1489</v>
      </c>
      <c r="B21" s="752"/>
      <c r="C21" s="766">
        <v>0</v>
      </c>
      <c r="D21" s="752">
        <v>1129.8699999999999</v>
      </c>
      <c r="E21" s="766">
        <v>1</v>
      </c>
      <c r="F21" s="753">
        <v>1129.8699999999999</v>
      </c>
    </row>
    <row r="22" spans="1:6" ht="14.4" customHeight="1" x14ac:dyDescent="0.3">
      <c r="A22" s="776" t="s">
        <v>1490</v>
      </c>
      <c r="B22" s="752"/>
      <c r="C22" s="766">
        <v>0</v>
      </c>
      <c r="D22" s="752">
        <v>1316.41</v>
      </c>
      <c r="E22" s="766">
        <v>1</v>
      </c>
      <c r="F22" s="753">
        <v>1316.41</v>
      </c>
    </row>
    <row r="23" spans="1:6" ht="14.4" customHeight="1" x14ac:dyDescent="0.3">
      <c r="A23" s="776" t="s">
        <v>1491</v>
      </c>
      <c r="B23" s="752"/>
      <c r="C23" s="766">
        <v>0</v>
      </c>
      <c r="D23" s="752">
        <v>5395.4499999999989</v>
      </c>
      <c r="E23" s="766">
        <v>1</v>
      </c>
      <c r="F23" s="753">
        <v>5395.4499999999989</v>
      </c>
    </row>
    <row r="24" spans="1:6" ht="14.4" customHeight="1" x14ac:dyDescent="0.3">
      <c r="A24" s="776" t="s">
        <v>1492</v>
      </c>
      <c r="B24" s="752"/>
      <c r="C24" s="766">
        <v>0</v>
      </c>
      <c r="D24" s="752">
        <v>24.270000000000007</v>
      </c>
      <c r="E24" s="766">
        <v>1</v>
      </c>
      <c r="F24" s="753">
        <v>24.270000000000007</v>
      </c>
    </row>
    <row r="25" spans="1:6" ht="14.4" customHeight="1" x14ac:dyDescent="0.3">
      <c r="A25" s="776" t="s">
        <v>1493</v>
      </c>
      <c r="B25" s="752"/>
      <c r="C25" s="766">
        <v>0</v>
      </c>
      <c r="D25" s="752">
        <v>23.680000000000003</v>
      </c>
      <c r="E25" s="766">
        <v>1</v>
      </c>
      <c r="F25" s="753">
        <v>23.680000000000003</v>
      </c>
    </row>
    <row r="26" spans="1:6" ht="14.4" customHeight="1" x14ac:dyDescent="0.3">
      <c r="A26" s="776" t="s">
        <v>1494</v>
      </c>
      <c r="B26" s="752"/>
      <c r="C26" s="766">
        <v>0</v>
      </c>
      <c r="D26" s="752">
        <v>207.44000000000005</v>
      </c>
      <c r="E26" s="766">
        <v>1</v>
      </c>
      <c r="F26" s="753">
        <v>207.44000000000005</v>
      </c>
    </row>
    <row r="27" spans="1:6" ht="14.4" customHeight="1" x14ac:dyDescent="0.3">
      <c r="A27" s="776" t="s">
        <v>1495</v>
      </c>
      <c r="B27" s="752"/>
      <c r="C27" s="766">
        <v>0</v>
      </c>
      <c r="D27" s="752">
        <v>6089.08</v>
      </c>
      <c r="E27" s="766">
        <v>1</v>
      </c>
      <c r="F27" s="753">
        <v>6089.08</v>
      </c>
    </row>
    <row r="28" spans="1:6" ht="14.4" customHeight="1" x14ac:dyDescent="0.3">
      <c r="A28" s="776" t="s">
        <v>1496</v>
      </c>
      <c r="B28" s="752">
        <v>1995.71</v>
      </c>
      <c r="C28" s="766">
        <v>0.11472934083129922</v>
      </c>
      <c r="D28" s="752">
        <v>15399.23</v>
      </c>
      <c r="E28" s="766">
        <v>0.88527065916870085</v>
      </c>
      <c r="F28" s="753">
        <v>17394.939999999999</v>
      </c>
    </row>
    <row r="29" spans="1:6" ht="14.4" customHeight="1" x14ac:dyDescent="0.3">
      <c r="A29" s="776" t="s">
        <v>1497</v>
      </c>
      <c r="B29" s="752"/>
      <c r="C29" s="766">
        <v>0</v>
      </c>
      <c r="D29" s="752">
        <v>52209.55000000001</v>
      </c>
      <c r="E29" s="766">
        <v>1</v>
      </c>
      <c r="F29" s="753">
        <v>52209.55000000001</v>
      </c>
    </row>
    <row r="30" spans="1:6" ht="14.4" customHeight="1" x14ac:dyDescent="0.3">
      <c r="A30" s="776" t="s">
        <v>1498</v>
      </c>
      <c r="B30" s="752">
        <v>5588.0999999999995</v>
      </c>
      <c r="C30" s="766">
        <v>1</v>
      </c>
      <c r="D30" s="752"/>
      <c r="E30" s="766">
        <v>0</v>
      </c>
      <c r="F30" s="753">
        <v>5588.0999999999995</v>
      </c>
    </row>
    <row r="31" spans="1:6" ht="14.4" customHeight="1" x14ac:dyDescent="0.3">
      <c r="A31" s="776" t="s">
        <v>1499</v>
      </c>
      <c r="B31" s="752">
        <v>14514.5</v>
      </c>
      <c r="C31" s="766">
        <v>0.40725308641975311</v>
      </c>
      <c r="D31" s="752">
        <v>21125.5</v>
      </c>
      <c r="E31" s="766">
        <v>0.59274691358024689</v>
      </c>
      <c r="F31" s="753">
        <v>35640</v>
      </c>
    </row>
    <row r="32" spans="1:6" ht="14.4" customHeight="1" x14ac:dyDescent="0.3">
      <c r="A32" s="776" t="s">
        <v>1500</v>
      </c>
      <c r="B32" s="752"/>
      <c r="C32" s="766">
        <v>0</v>
      </c>
      <c r="D32" s="752">
        <v>1705.8200000000002</v>
      </c>
      <c r="E32" s="766">
        <v>1</v>
      </c>
      <c r="F32" s="753">
        <v>1705.8200000000002</v>
      </c>
    </row>
    <row r="33" spans="1:6" ht="14.4" customHeight="1" x14ac:dyDescent="0.3">
      <c r="A33" s="776" t="s">
        <v>1501</v>
      </c>
      <c r="B33" s="752"/>
      <c r="C33" s="766">
        <v>0</v>
      </c>
      <c r="D33" s="752">
        <v>1684.53</v>
      </c>
      <c r="E33" s="766">
        <v>1</v>
      </c>
      <c r="F33" s="753">
        <v>1684.53</v>
      </c>
    </row>
    <row r="34" spans="1:6" ht="14.4" customHeight="1" x14ac:dyDescent="0.3">
      <c r="A34" s="776" t="s">
        <v>1502</v>
      </c>
      <c r="B34" s="752"/>
      <c r="C34" s="766">
        <v>0</v>
      </c>
      <c r="D34" s="752">
        <v>320.32</v>
      </c>
      <c r="E34" s="766">
        <v>1</v>
      </c>
      <c r="F34" s="753">
        <v>320.32</v>
      </c>
    </row>
    <row r="35" spans="1:6" ht="14.4" customHeight="1" x14ac:dyDescent="0.3">
      <c r="A35" s="776" t="s">
        <v>1503</v>
      </c>
      <c r="B35" s="752"/>
      <c r="C35" s="766">
        <v>0</v>
      </c>
      <c r="D35" s="752">
        <v>4700.2800000000007</v>
      </c>
      <c r="E35" s="766">
        <v>1</v>
      </c>
      <c r="F35" s="753">
        <v>4700.2800000000007</v>
      </c>
    </row>
    <row r="36" spans="1:6" ht="14.4" customHeight="1" x14ac:dyDescent="0.3">
      <c r="A36" s="776" t="s">
        <v>1504</v>
      </c>
      <c r="B36" s="752"/>
      <c r="C36" s="766">
        <v>0</v>
      </c>
      <c r="D36" s="752">
        <v>4796.6099999999997</v>
      </c>
      <c r="E36" s="766">
        <v>1</v>
      </c>
      <c r="F36" s="753">
        <v>4796.6099999999997</v>
      </c>
    </row>
    <row r="37" spans="1:6" ht="14.4" customHeight="1" x14ac:dyDescent="0.3">
      <c r="A37" s="776" t="s">
        <v>1505</v>
      </c>
      <c r="B37" s="752"/>
      <c r="C37" s="766">
        <v>0</v>
      </c>
      <c r="D37" s="752">
        <v>559.71</v>
      </c>
      <c r="E37" s="766">
        <v>1</v>
      </c>
      <c r="F37" s="753">
        <v>559.71</v>
      </c>
    </row>
    <row r="38" spans="1:6" ht="14.4" customHeight="1" x14ac:dyDescent="0.3">
      <c r="A38" s="776" t="s">
        <v>1506</v>
      </c>
      <c r="B38" s="752"/>
      <c r="C38" s="766">
        <v>0</v>
      </c>
      <c r="D38" s="752">
        <v>5968.3600000000006</v>
      </c>
      <c r="E38" s="766">
        <v>1</v>
      </c>
      <c r="F38" s="753">
        <v>5968.3600000000006</v>
      </c>
    </row>
    <row r="39" spans="1:6" ht="14.4" customHeight="1" x14ac:dyDescent="0.3">
      <c r="A39" s="776" t="s">
        <v>1507</v>
      </c>
      <c r="B39" s="752"/>
      <c r="C39" s="766">
        <v>0</v>
      </c>
      <c r="D39" s="752">
        <v>3534.3</v>
      </c>
      <c r="E39" s="766">
        <v>1</v>
      </c>
      <c r="F39" s="753">
        <v>3534.3</v>
      </c>
    </row>
    <row r="40" spans="1:6" ht="14.4" customHeight="1" x14ac:dyDescent="0.3">
      <c r="A40" s="776" t="s">
        <v>1508</v>
      </c>
      <c r="B40" s="752"/>
      <c r="C40" s="766">
        <v>0</v>
      </c>
      <c r="D40" s="752">
        <v>52.47</v>
      </c>
      <c r="E40" s="766">
        <v>1</v>
      </c>
      <c r="F40" s="753">
        <v>52.47</v>
      </c>
    </row>
    <row r="41" spans="1:6" ht="14.4" customHeight="1" x14ac:dyDescent="0.3">
      <c r="A41" s="776" t="s">
        <v>1509</v>
      </c>
      <c r="B41" s="752"/>
      <c r="C41" s="766">
        <v>0</v>
      </c>
      <c r="D41" s="752">
        <v>130310.18</v>
      </c>
      <c r="E41" s="766">
        <v>1</v>
      </c>
      <c r="F41" s="753">
        <v>130310.18</v>
      </c>
    </row>
    <row r="42" spans="1:6" ht="14.4" customHeight="1" x14ac:dyDescent="0.3">
      <c r="A42" s="776" t="s">
        <v>1510</v>
      </c>
      <c r="B42" s="752"/>
      <c r="C42" s="766">
        <v>0</v>
      </c>
      <c r="D42" s="752">
        <v>453.36</v>
      </c>
      <c r="E42" s="766">
        <v>1</v>
      </c>
      <c r="F42" s="753">
        <v>453.36</v>
      </c>
    </row>
    <row r="43" spans="1:6" ht="14.4" customHeight="1" x14ac:dyDescent="0.3">
      <c r="A43" s="776" t="s">
        <v>1511</v>
      </c>
      <c r="B43" s="752">
        <v>12901.749999999998</v>
      </c>
      <c r="C43" s="766">
        <v>1</v>
      </c>
      <c r="D43" s="752"/>
      <c r="E43" s="766">
        <v>0</v>
      </c>
      <c r="F43" s="753">
        <v>12901.749999999998</v>
      </c>
    </row>
    <row r="44" spans="1:6" ht="14.4" customHeight="1" x14ac:dyDescent="0.3">
      <c r="A44" s="776" t="s">
        <v>1512</v>
      </c>
      <c r="B44" s="752">
        <v>14890.040000000003</v>
      </c>
      <c r="C44" s="766">
        <v>9.9062244319969794E-2</v>
      </c>
      <c r="D44" s="752">
        <v>135419.90000000002</v>
      </c>
      <c r="E44" s="766">
        <v>0.90093775568003021</v>
      </c>
      <c r="F44" s="753">
        <v>150309.94000000003</v>
      </c>
    </row>
    <row r="45" spans="1:6" ht="14.4" customHeight="1" x14ac:dyDescent="0.3">
      <c r="A45" s="776" t="s">
        <v>1513</v>
      </c>
      <c r="B45" s="752"/>
      <c r="C45" s="766">
        <v>0</v>
      </c>
      <c r="D45" s="752">
        <v>16940</v>
      </c>
      <c r="E45" s="766">
        <v>1</v>
      </c>
      <c r="F45" s="753">
        <v>16940</v>
      </c>
    </row>
    <row r="46" spans="1:6" ht="14.4" customHeight="1" x14ac:dyDescent="0.3">
      <c r="A46" s="776" t="s">
        <v>1514</v>
      </c>
      <c r="B46" s="752"/>
      <c r="C46" s="766">
        <v>0</v>
      </c>
      <c r="D46" s="752">
        <v>1106.67</v>
      </c>
      <c r="E46" s="766">
        <v>1</v>
      </c>
      <c r="F46" s="753">
        <v>1106.67</v>
      </c>
    </row>
    <row r="47" spans="1:6" ht="14.4" customHeight="1" x14ac:dyDescent="0.3">
      <c r="A47" s="776" t="s">
        <v>1515</v>
      </c>
      <c r="B47" s="752"/>
      <c r="C47" s="766">
        <v>0</v>
      </c>
      <c r="D47" s="752">
        <v>8224.0700000000015</v>
      </c>
      <c r="E47" s="766">
        <v>1</v>
      </c>
      <c r="F47" s="753">
        <v>8224.0700000000015</v>
      </c>
    </row>
    <row r="48" spans="1:6" ht="14.4" customHeight="1" x14ac:dyDescent="0.3">
      <c r="A48" s="776" t="s">
        <v>1516</v>
      </c>
      <c r="B48" s="752"/>
      <c r="C48" s="766">
        <v>0</v>
      </c>
      <c r="D48" s="752">
        <v>6297.4999816660984</v>
      </c>
      <c r="E48" s="766">
        <v>1</v>
      </c>
      <c r="F48" s="753">
        <v>6297.4999816660984</v>
      </c>
    </row>
    <row r="49" spans="1:6" ht="14.4" customHeight="1" x14ac:dyDescent="0.3">
      <c r="A49" s="776" t="s">
        <v>1517</v>
      </c>
      <c r="B49" s="752"/>
      <c r="C49" s="766">
        <v>0</v>
      </c>
      <c r="D49" s="752">
        <v>13375.829999999998</v>
      </c>
      <c r="E49" s="766">
        <v>1</v>
      </c>
      <c r="F49" s="753">
        <v>13375.829999999998</v>
      </c>
    </row>
    <row r="50" spans="1:6" ht="14.4" customHeight="1" x14ac:dyDescent="0.3">
      <c r="A50" s="776" t="s">
        <v>1518</v>
      </c>
      <c r="B50" s="752"/>
      <c r="C50" s="766">
        <v>0</v>
      </c>
      <c r="D50" s="752">
        <v>554.17000000000007</v>
      </c>
      <c r="E50" s="766">
        <v>1</v>
      </c>
      <c r="F50" s="753">
        <v>554.17000000000007</v>
      </c>
    </row>
    <row r="51" spans="1:6" ht="14.4" customHeight="1" x14ac:dyDescent="0.3">
      <c r="A51" s="776" t="s">
        <v>1519</v>
      </c>
      <c r="B51" s="752"/>
      <c r="C51" s="766">
        <v>0</v>
      </c>
      <c r="D51" s="752">
        <v>756.17000000000007</v>
      </c>
      <c r="E51" s="766">
        <v>1</v>
      </c>
      <c r="F51" s="753">
        <v>756.17000000000007</v>
      </c>
    </row>
    <row r="52" spans="1:6" ht="14.4" customHeight="1" x14ac:dyDescent="0.3">
      <c r="A52" s="776" t="s">
        <v>1520</v>
      </c>
      <c r="B52" s="752"/>
      <c r="C52" s="766">
        <v>0</v>
      </c>
      <c r="D52" s="752">
        <v>252.02</v>
      </c>
      <c r="E52" s="766">
        <v>1</v>
      </c>
      <c r="F52" s="753">
        <v>252.02</v>
      </c>
    </row>
    <row r="53" spans="1:6" ht="14.4" customHeight="1" x14ac:dyDescent="0.3">
      <c r="A53" s="776" t="s">
        <v>1521</v>
      </c>
      <c r="B53" s="752"/>
      <c r="C53" s="766">
        <v>0</v>
      </c>
      <c r="D53" s="752">
        <v>37.819999999999993</v>
      </c>
      <c r="E53" s="766">
        <v>1</v>
      </c>
      <c r="F53" s="753">
        <v>37.819999999999993</v>
      </c>
    </row>
    <row r="54" spans="1:6" ht="14.4" customHeight="1" x14ac:dyDescent="0.3">
      <c r="A54" s="776" t="s">
        <v>1522</v>
      </c>
      <c r="B54" s="752"/>
      <c r="C54" s="766">
        <v>0</v>
      </c>
      <c r="D54" s="752">
        <v>5222.18</v>
      </c>
      <c r="E54" s="766">
        <v>1</v>
      </c>
      <c r="F54" s="753">
        <v>5222.18</v>
      </c>
    </row>
    <row r="55" spans="1:6" ht="14.4" customHeight="1" x14ac:dyDescent="0.3">
      <c r="A55" s="776" t="s">
        <v>1523</v>
      </c>
      <c r="B55" s="752"/>
      <c r="C55" s="766">
        <v>0</v>
      </c>
      <c r="D55" s="752">
        <v>136.46999999999997</v>
      </c>
      <c r="E55" s="766">
        <v>1</v>
      </c>
      <c r="F55" s="753">
        <v>136.46999999999997</v>
      </c>
    </row>
    <row r="56" spans="1:6" ht="14.4" customHeight="1" x14ac:dyDescent="0.3">
      <c r="A56" s="776" t="s">
        <v>1524</v>
      </c>
      <c r="B56" s="752"/>
      <c r="C56" s="766">
        <v>0</v>
      </c>
      <c r="D56" s="752">
        <v>366.57000000000005</v>
      </c>
      <c r="E56" s="766">
        <v>1</v>
      </c>
      <c r="F56" s="753">
        <v>366.57000000000005</v>
      </c>
    </row>
    <row r="57" spans="1:6" ht="14.4" customHeight="1" x14ac:dyDescent="0.3">
      <c r="A57" s="776" t="s">
        <v>1525</v>
      </c>
      <c r="B57" s="752"/>
      <c r="C57" s="766">
        <v>0</v>
      </c>
      <c r="D57" s="752">
        <v>100.58</v>
      </c>
      <c r="E57" s="766">
        <v>1</v>
      </c>
      <c r="F57" s="753">
        <v>100.58</v>
      </c>
    </row>
    <row r="58" spans="1:6" ht="14.4" customHeight="1" x14ac:dyDescent="0.3">
      <c r="A58" s="776" t="s">
        <v>1526</v>
      </c>
      <c r="B58" s="752"/>
      <c r="C58" s="766">
        <v>0</v>
      </c>
      <c r="D58" s="752">
        <v>415.54000000000008</v>
      </c>
      <c r="E58" s="766">
        <v>1</v>
      </c>
      <c r="F58" s="753">
        <v>415.54000000000008</v>
      </c>
    </row>
    <row r="59" spans="1:6" ht="14.4" customHeight="1" x14ac:dyDescent="0.3">
      <c r="A59" s="776" t="s">
        <v>1527</v>
      </c>
      <c r="B59" s="752"/>
      <c r="C59" s="766">
        <v>0</v>
      </c>
      <c r="D59" s="752">
        <v>636.6600000000002</v>
      </c>
      <c r="E59" s="766">
        <v>1</v>
      </c>
      <c r="F59" s="753">
        <v>636.6600000000002</v>
      </c>
    </row>
    <row r="60" spans="1:6" ht="14.4" customHeight="1" x14ac:dyDescent="0.3">
      <c r="A60" s="776" t="s">
        <v>1528</v>
      </c>
      <c r="B60" s="752"/>
      <c r="C60" s="766">
        <v>0</v>
      </c>
      <c r="D60" s="752">
        <v>635.19000000000005</v>
      </c>
      <c r="E60" s="766">
        <v>1</v>
      </c>
      <c r="F60" s="753">
        <v>635.19000000000005</v>
      </c>
    </row>
    <row r="61" spans="1:6" ht="14.4" customHeight="1" x14ac:dyDescent="0.3">
      <c r="A61" s="776" t="s">
        <v>1529</v>
      </c>
      <c r="B61" s="752">
        <v>228.04000000000002</v>
      </c>
      <c r="C61" s="766">
        <v>1</v>
      </c>
      <c r="D61" s="752"/>
      <c r="E61" s="766">
        <v>0</v>
      </c>
      <c r="F61" s="753">
        <v>228.04000000000002</v>
      </c>
    </row>
    <row r="62" spans="1:6" ht="14.4" customHeight="1" x14ac:dyDescent="0.3">
      <c r="A62" s="776" t="s">
        <v>1530</v>
      </c>
      <c r="B62" s="752"/>
      <c r="C62" s="766">
        <v>0</v>
      </c>
      <c r="D62" s="752">
        <v>89.61</v>
      </c>
      <c r="E62" s="766">
        <v>1</v>
      </c>
      <c r="F62" s="753">
        <v>89.61</v>
      </c>
    </row>
    <row r="63" spans="1:6" ht="14.4" customHeight="1" x14ac:dyDescent="0.3">
      <c r="A63" s="776" t="s">
        <v>1531</v>
      </c>
      <c r="B63" s="752"/>
      <c r="C63" s="766">
        <v>0</v>
      </c>
      <c r="D63" s="752">
        <v>616.57000000000016</v>
      </c>
      <c r="E63" s="766">
        <v>1</v>
      </c>
      <c r="F63" s="753">
        <v>616.57000000000016</v>
      </c>
    </row>
    <row r="64" spans="1:6" ht="14.4" customHeight="1" x14ac:dyDescent="0.3">
      <c r="A64" s="776" t="s">
        <v>1532</v>
      </c>
      <c r="B64" s="752"/>
      <c r="C64" s="766">
        <v>0</v>
      </c>
      <c r="D64" s="752">
        <v>169199.03999999998</v>
      </c>
      <c r="E64" s="766">
        <v>1</v>
      </c>
      <c r="F64" s="753">
        <v>169199.03999999998</v>
      </c>
    </row>
    <row r="65" spans="1:6" ht="14.4" customHeight="1" x14ac:dyDescent="0.3">
      <c r="A65" s="776" t="s">
        <v>1533</v>
      </c>
      <c r="B65" s="752"/>
      <c r="C65" s="766">
        <v>0</v>
      </c>
      <c r="D65" s="752">
        <v>335.08</v>
      </c>
      <c r="E65" s="766">
        <v>1</v>
      </c>
      <c r="F65" s="753">
        <v>335.08</v>
      </c>
    </row>
    <row r="66" spans="1:6" ht="14.4" customHeight="1" x14ac:dyDescent="0.3">
      <c r="A66" s="776" t="s">
        <v>1534</v>
      </c>
      <c r="B66" s="752"/>
      <c r="C66" s="766">
        <v>0</v>
      </c>
      <c r="D66" s="752">
        <v>812.02</v>
      </c>
      <c r="E66" s="766">
        <v>1</v>
      </c>
      <c r="F66" s="753">
        <v>812.02</v>
      </c>
    </row>
    <row r="67" spans="1:6" ht="14.4" customHeight="1" x14ac:dyDescent="0.3">
      <c r="A67" s="776" t="s">
        <v>1535</v>
      </c>
      <c r="B67" s="752"/>
      <c r="C67" s="766">
        <v>0</v>
      </c>
      <c r="D67" s="752">
        <v>22017.599999999999</v>
      </c>
      <c r="E67" s="766">
        <v>1</v>
      </c>
      <c r="F67" s="753">
        <v>22017.599999999999</v>
      </c>
    </row>
    <row r="68" spans="1:6" ht="14.4" customHeight="1" x14ac:dyDescent="0.3">
      <c r="A68" s="776" t="s">
        <v>1536</v>
      </c>
      <c r="B68" s="752"/>
      <c r="C68" s="766">
        <v>0</v>
      </c>
      <c r="D68" s="752">
        <v>160.79000000000002</v>
      </c>
      <c r="E68" s="766">
        <v>1</v>
      </c>
      <c r="F68" s="753">
        <v>160.79000000000002</v>
      </c>
    </row>
    <row r="69" spans="1:6" ht="14.4" customHeight="1" thickBot="1" x14ac:dyDescent="0.35">
      <c r="A69" s="777" t="s">
        <v>1537</v>
      </c>
      <c r="B69" s="768">
        <v>5524.6807109634074</v>
      </c>
      <c r="C69" s="769">
        <v>0.21662372721601697</v>
      </c>
      <c r="D69" s="768">
        <v>19978.899999999991</v>
      </c>
      <c r="E69" s="769">
        <v>0.78337627278398303</v>
      </c>
      <c r="F69" s="770">
        <v>25503.580710963397</v>
      </c>
    </row>
    <row r="70" spans="1:6" ht="14.4" customHeight="1" thickBot="1" x14ac:dyDescent="0.35">
      <c r="A70" s="771" t="s">
        <v>3</v>
      </c>
      <c r="B70" s="772">
        <v>55642.82071096341</v>
      </c>
      <c r="C70" s="773">
        <v>7.231754581777558E-2</v>
      </c>
      <c r="D70" s="772">
        <v>713780.69998166605</v>
      </c>
      <c r="E70" s="773">
        <v>0.92768245418222472</v>
      </c>
      <c r="F70" s="774">
        <v>769423.52069262927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1821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400</v>
      </c>
      <c r="G3" s="47">
        <f>SUBTOTAL(9,G6:G1048576)</f>
        <v>55642.820710963417</v>
      </c>
      <c r="H3" s="48">
        <f>IF(M3=0,0,G3/M3)</f>
        <v>7.231754581777558E-2</v>
      </c>
      <c r="I3" s="47">
        <f>SUBTOTAL(9,I6:I1048576)</f>
        <v>3318.5</v>
      </c>
      <c r="J3" s="47">
        <f>SUBTOTAL(9,J6:J1048576)</f>
        <v>713780.69998166594</v>
      </c>
      <c r="K3" s="48">
        <f>IF(M3=0,0,J3/M3)</f>
        <v>0.9276824541822245</v>
      </c>
      <c r="L3" s="47">
        <f>SUBTOTAL(9,L6:L1048576)</f>
        <v>3718.5</v>
      </c>
      <c r="M3" s="49">
        <f>SUBTOTAL(9,M6:M1048576)</f>
        <v>769423.52069262927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583</v>
      </c>
      <c r="B6" s="741" t="s">
        <v>1538</v>
      </c>
      <c r="C6" s="741" t="s">
        <v>1539</v>
      </c>
      <c r="D6" s="741" t="s">
        <v>661</v>
      </c>
      <c r="E6" s="741" t="s">
        <v>1540</v>
      </c>
      <c r="F6" s="745"/>
      <c r="G6" s="745"/>
      <c r="H6" s="765">
        <v>0</v>
      </c>
      <c r="I6" s="745">
        <v>10</v>
      </c>
      <c r="J6" s="745">
        <v>242.58000000000004</v>
      </c>
      <c r="K6" s="765">
        <v>1</v>
      </c>
      <c r="L6" s="745">
        <v>10</v>
      </c>
      <c r="M6" s="746">
        <v>242.58000000000004</v>
      </c>
    </row>
    <row r="7" spans="1:13" ht="14.4" customHeight="1" x14ac:dyDescent="0.3">
      <c r="A7" s="747" t="s">
        <v>583</v>
      </c>
      <c r="B7" s="748" t="s">
        <v>1541</v>
      </c>
      <c r="C7" s="748" t="s">
        <v>1542</v>
      </c>
      <c r="D7" s="748" t="s">
        <v>677</v>
      </c>
      <c r="E7" s="748" t="s">
        <v>1543</v>
      </c>
      <c r="F7" s="752"/>
      <c r="G7" s="752"/>
      <c r="H7" s="766">
        <v>0</v>
      </c>
      <c r="I7" s="752">
        <v>2</v>
      </c>
      <c r="J7" s="752">
        <v>101.28</v>
      </c>
      <c r="K7" s="766">
        <v>1</v>
      </c>
      <c r="L7" s="752">
        <v>2</v>
      </c>
      <c r="M7" s="753">
        <v>101.28</v>
      </c>
    </row>
    <row r="8" spans="1:13" ht="14.4" customHeight="1" x14ac:dyDescent="0.3">
      <c r="A8" s="747" t="s">
        <v>583</v>
      </c>
      <c r="B8" s="748" t="s">
        <v>1544</v>
      </c>
      <c r="C8" s="748" t="s">
        <v>1545</v>
      </c>
      <c r="D8" s="748" t="s">
        <v>1546</v>
      </c>
      <c r="E8" s="748" t="s">
        <v>1547</v>
      </c>
      <c r="F8" s="752"/>
      <c r="G8" s="752"/>
      <c r="H8" s="766">
        <v>0</v>
      </c>
      <c r="I8" s="752">
        <v>1</v>
      </c>
      <c r="J8" s="752">
        <v>49.37</v>
      </c>
      <c r="K8" s="766">
        <v>1</v>
      </c>
      <c r="L8" s="752">
        <v>1</v>
      </c>
      <c r="M8" s="753">
        <v>49.37</v>
      </c>
    </row>
    <row r="9" spans="1:13" ht="14.4" customHeight="1" x14ac:dyDescent="0.3">
      <c r="A9" s="747" t="s">
        <v>588</v>
      </c>
      <c r="B9" s="748" t="s">
        <v>1548</v>
      </c>
      <c r="C9" s="748" t="s">
        <v>1549</v>
      </c>
      <c r="D9" s="748" t="s">
        <v>762</v>
      </c>
      <c r="E9" s="748" t="s">
        <v>1550</v>
      </c>
      <c r="F9" s="752"/>
      <c r="G9" s="752"/>
      <c r="H9" s="766">
        <v>0</v>
      </c>
      <c r="I9" s="752">
        <v>510</v>
      </c>
      <c r="J9" s="752">
        <v>8456.7000000000007</v>
      </c>
      <c r="K9" s="766">
        <v>1</v>
      </c>
      <c r="L9" s="752">
        <v>510</v>
      </c>
      <c r="M9" s="753">
        <v>8456.7000000000007</v>
      </c>
    </row>
    <row r="10" spans="1:13" ht="14.4" customHeight="1" x14ac:dyDescent="0.3">
      <c r="A10" s="747" t="s">
        <v>588</v>
      </c>
      <c r="B10" s="748" t="s">
        <v>1551</v>
      </c>
      <c r="C10" s="748" t="s">
        <v>1552</v>
      </c>
      <c r="D10" s="748" t="s">
        <v>820</v>
      </c>
      <c r="E10" s="748" t="s">
        <v>1553</v>
      </c>
      <c r="F10" s="752"/>
      <c r="G10" s="752"/>
      <c r="H10" s="766">
        <v>0</v>
      </c>
      <c r="I10" s="752">
        <v>5</v>
      </c>
      <c r="J10" s="752">
        <v>16500</v>
      </c>
      <c r="K10" s="766">
        <v>1</v>
      </c>
      <c r="L10" s="752">
        <v>5</v>
      </c>
      <c r="M10" s="753">
        <v>16500</v>
      </c>
    </row>
    <row r="11" spans="1:13" ht="14.4" customHeight="1" x14ac:dyDescent="0.3">
      <c r="A11" s="747" t="s">
        <v>588</v>
      </c>
      <c r="B11" s="748" t="s">
        <v>1554</v>
      </c>
      <c r="C11" s="748" t="s">
        <v>1555</v>
      </c>
      <c r="D11" s="748" t="s">
        <v>1556</v>
      </c>
      <c r="E11" s="748" t="s">
        <v>1557</v>
      </c>
      <c r="F11" s="752"/>
      <c r="G11" s="752"/>
      <c r="H11" s="766">
        <v>0</v>
      </c>
      <c r="I11" s="752">
        <v>2</v>
      </c>
      <c r="J11" s="752">
        <v>278.24</v>
      </c>
      <c r="K11" s="766">
        <v>1</v>
      </c>
      <c r="L11" s="752">
        <v>2</v>
      </c>
      <c r="M11" s="753">
        <v>278.24</v>
      </c>
    </row>
    <row r="12" spans="1:13" ht="14.4" customHeight="1" x14ac:dyDescent="0.3">
      <c r="A12" s="747" t="s">
        <v>588</v>
      </c>
      <c r="B12" s="748" t="s">
        <v>1558</v>
      </c>
      <c r="C12" s="748" t="s">
        <v>1559</v>
      </c>
      <c r="D12" s="748" t="s">
        <v>764</v>
      </c>
      <c r="E12" s="748" t="s">
        <v>1560</v>
      </c>
      <c r="F12" s="752"/>
      <c r="G12" s="752"/>
      <c r="H12" s="766">
        <v>0</v>
      </c>
      <c r="I12" s="752">
        <v>125</v>
      </c>
      <c r="J12" s="752">
        <v>16055.290000000003</v>
      </c>
      <c r="K12" s="766">
        <v>1</v>
      </c>
      <c r="L12" s="752">
        <v>125</v>
      </c>
      <c r="M12" s="753">
        <v>16055.290000000003</v>
      </c>
    </row>
    <row r="13" spans="1:13" ht="14.4" customHeight="1" x14ac:dyDescent="0.3">
      <c r="A13" s="747" t="s">
        <v>588</v>
      </c>
      <c r="B13" s="748" t="s">
        <v>1561</v>
      </c>
      <c r="C13" s="748" t="s">
        <v>1562</v>
      </c>
      <c r="D13" s="748" t="s">
        <v>824</v>
      </c>
      <c r="E13" s="748" t="s">
        <v>825</v>
      </c>
      <c r="F13" s="752"/>
      <c r="G13" s="752"/>
      <c r="H13" s="766">
        <v>0</v>
      </c>
      <c r="I13" s="752">
        <v>5</v>
      </c>
      <c r="J13" s="752">
        <v>201.94999999999996</v>
      </c>
      <c r="K13" s="766">
        <v>1</v>
      </c>
      <c r="L13" s="752">
        <v>5</v>
      </c>
      <c r="M13" s="753">
        <v>201.94999999999996</v>
      </c>
    </row>
    <row r="14" spans="1:13" ht="14.4" customHeight="1" x14ac:dyDescent="0.3">
      <c r="A14" s="747" t="s">
        <v>588</v>
      </c>
      <c r="B14" s="748" t="s">
        <v>1561</v>
      </c>
      <c r="C14" s="748" t="s">
        <v>1563</v>
      </c>
      <c r="D14" s="748" t="s">
        <v>822</v>
      </c>
      <c r="E14" s="748" t="s">
        <v>1564</v>
      </c>
      <c r="F14" s="752"/>
      <c r="G14" s="752"/>
      <c r="H14" s="766">
        <v>0</v>
      </c>
      <c r="I14" s="752">
        <v>1</v>
      </c>
      <c r="J14" s="752">
        <v>58.710000000000015</v>
      </c>
      <c r="K14" s="766">
        <v>1</v>
      </c>
      <c r="L14" s="752">
        <v>1</v>
      </c>
      <c r="M14" s="753">
        <v>58.710000000000015</v>
      </c>
    </row>
    <row r="15" spans="1:13" ht="14.4" customHeight="1" x14ac:dyDescent="0.3">
      <c r="A15" s="747" t="s">
        <v>588</v>
      </c>
      <c r="B15" s="748" t="s">
        <v>1565</v>
      </c>
      <c r="C15" s="748" t="s">
        <v>1566</v>
      </c>
      <c r="D15" s="748" t="s">
        <v>844</v>
      </c>
      <c r="E15" s="748" t="s">
        <v>1567</v>
      </c>
      <c r="F15" s="752"/>
      <c r="G15" s="752"/>
      <c r="H15" s="766">
        <v>0</v>
      </c>
      <c r="I15" s="752">
        <v>10</v>
      </c>
      <c r="J15" s="752">
        <v>651.5</v>
      </c>
      <c r="K15" s="766">
        <v>1</v>
      </c>
      <c r="L15" s="752">
        <v>10</v>
      </c>
      <c r="M15" s="753">
        <v>651.5</v>
      </c>
    </row>
    <row r="16" spans="1:13" ht="14.4" customHeight="1" x14ac:dyDescent="0.3">
      <c r="A16" s="747" t="s">
        <v>588</v>
      </c>
      <c r="B16" s="748" t="s">
        <v>1565</v>
      </c>
      <c r="C16" s="748" t="s">
        <v>1568</v>
      </c>
      <c r="D16" s="748" t="s">
        <v>844</v>
      </c>
      <c r="E16" s="748" t="s">
        <v>1569</v>
      </c>
      <c r="F16" s="752"/>
      <c r="G16" s="752"/>
      <c r="H16" s="766">
        <v>0</v>
      </c>
      <c r="I16" s="752">
        <v>10</v>
      </c>
      <c r="J16" s="752">
        <v>605.1400000000001</v>
      </c>
      <c r="K16" s="766">
        <v>1</v>
      </c>
      <c r="L16" s="752">
        <v>10</v>
      </c>
      <c r="M16" s="753">
        <v>605.1400000000001</v>
      </c>
    </row>
    <row r="17" spans="1:13" ht="14.4" customHeight="1" x14ac:dyDescent="0.3">
      <c r="A17" s="747" t="s">
        <v>588</v>
      </c>
      <c r="B17" s="748" t="s">
        <v>1570</v>
      </c>
      <c r="C17" s="748" t="s">
        <v>1571</v>
      </c>
      <c r="D17" s="748" t="s">
        <v>731</v>
      </c>
      <c r="E17" s="748" t="s">
        <v>732</v>
      </c>
      <c r="F17" s="752"/>
      <c r="G17" s="752"/>
      <c r="H17" s="766">
        <v>0</v>
      </c>
      <c r="I17" s="752">
        <v>55</v>
      </c>
      <c r="J17" s="752">
        <v>4864.75</v>
      </c>
      <c r="K17" s="766">
        <v>1</v>
      </c>
      <c r="L17" s="752">
        <v>55</v>
      </c>
      <c r="M17" s="753">
        <v>4864.75</v>
      </c>
    </row>
    <row r="18" spans="1:13" ht="14.4" customHeight="1" x14ac:dyDescent="0.3">
      <c r="A18" s="747" t="s">
        <v>588</v>
      </c>
      <c r="B18" s="748" t="s">
        <v>1572</v>
      </c>
      <c r="C18" s="748" t="s">
        <v>1573</v>
      </c>
      <c r="D18" s="748" t="s">
        <v>1574</v>
      </c>
      <c r="E18" s="748" t="s">
        <v>1575</v>
      </c>
      <c r="F18" s="752"/>
      <c r="G18" s="752"/>
      <c r="H18" s="766">
        <v>0</v>
      </c>
      <c r="I18" s="752">
        <v>1</v>
      </c>
      <c r="J18" s="752">
        <v>24.270000000000007</v>
      </c>
      <c r="K18" s="766">
        <v>1</v>
      </c>
      <c r="L18" s="752">
        <v>1</v>
      </c>
      <c r="M18" s="753">
        <v>24.270000000000007</v>
      </c>
    </row>
    <row r="19" spans="1:13" ht="14.4" customHeight="1" x14ac:dyDescent="0.3">
      <c r="A19" s="747" t="s">
        <v>588</v>
      </c>
      <c r="B19" s="748" t="s">
        <v>1576</v>
      </c>
      <c r="C19" s="748" t="s">
        <v>1577</v>
      </c>
      <c r="D19" s="748" t="s">
        <v>1578</v>
      </c>
      <c r="E19" s="748" t="s">
        <v>1579</v>
      </c>
      <c r="F19" s="752"/>
      <c r="G19" s="752"/>
      <c r="H19" s="766">
        <v>0</v>
      </c>
      <c r="I19" s="752">
        <v>1</v>
      </c>
      <c r="J19" s="752">
        <v>68.7</v>
      </c>
      <c r="K19" s="766">
        <v>1</v>
      </c>
      <c r="L19" s="752">
        <v>1</v>
      </c>
      <c r="M19" s="753">
        <v>68.7</v>
      </c>
    </row>
    <row r="20" spans="1:13" ht="14.4" customHeight="1" x14ac:dyDescent="0.3">
      <c r="A20" s="747" t="s">
        <v>588</v>
      </c>
      <c r="B20" s="748" t="s">
        <v>1538</v>
      </c>
      <c r="C20" s="748" t="s">
        <v>1580</v>
      </c>
      <c r="D20" s="748" t="s">
        <v>965</v>
      </c>
      <c r="E20" s="748" t="s">
        <v>1581</v>
      </c>
      <c r="F20" s="752"/>
      <c r="G20" s="752"/>
      <c r="H20" s="766">
        <v>0</v>
      </c>
      <c r="I20" s="752">
        <v>80</v>
      </c>
      <c r="J20" s="752">
        <v>5196.8999999999996</v>
      </c>
      <c r="K20" s="766">
        <v>1</v>
      </c>
      <c r="L20" s="752">
        <v>80</v>
      </c>
      <c r="M20" s="753">
        <v>5196.8999999999996</v>
      </c>
    </row>
    <row r="21" spans="1:13" ht="14.4" customHeight="1" x14ac:dyDescent="0.3">
      <c r="A21" s="747" t="s">
        <v>588</v>
      </c>
      <c r="B21" s="748" t="s">
        <v>1582</v>
      </c>
      <c r="C21" s="748" t="s">
        <v>1583</v>
      </c>
      <c r="D21" s="748" t="s">
        <v>1584</v>
      </c>
      <c r="E21" s="748" t="s">
        <v>1585</v>
      </c>
      <c r="F21" s="752">
        <v>20</v>
      </c>
      <c r="G21" s="752">
        <v>725.61</v>
      </c>
      <c r="H21" s="766">
        <v>1</v>
      </c>
      <c r="I21" s="752"/>
      <c r="J21" s="752"/>
      <c r="K21" s="766">
        <v>0</v>
      </c>
      <c r="L21" s="752">
        <v>20</v>
      </c>
      <c r="M21" s="753">
        <v>725.61</v>
      </c>
    </row>
    <row r="22" spans="1:13" ht="14.4" customHeight="1" x14ac:dyDescent="0.3">
      <c r="A22" s="747" t="s">
        <v>588</v>
      </c>
      <c r="B22" s="748" t="s">
        <v>1582</v>
      </c>
      <c r="C22" s="748" t="s">
        <v>1586</v>
      </c>
      <c r="D22" s="748" t="s">
        <v>1587</v>
      </c>
      <c r="E22" s="748" t="s">
        <v>1588</v>
      </c>
      <c r="F22" s="752"/>
      <c r="G22" s="752"/>
      <c r="H22" s="766">
        <v>0</v>
      </c>
      <c r="I22" s="752">
        <v>28</v>
      </c>
      <c r="J22" s="752">
        <v>8799.56</v>
      </c>
      <c r="K22" s="766">
        <v>1</v>
      </c>
      <c r="L22" s="752">
        <v>28</v>
      </c>
      <c r="M22" s="753">
        <v>8799.56</v>
      </c>
    </row>
    <row r="23" spans="1:13" ht="14.4" customHeight="1" x14ac:dyDescent="0.3">
      <c r="A23" s="747" t="s">
        <v>588</v>
      </c>
      <c r="B23" s="748" t="s">
        <v>1589</v>
      </c>
      <c r="C23" s="748" t="s">
        <v>1590</v>
      </c>
      <c r="D23" s="748" t="s">
        <v>1591</v>
      </c>
      <c r="E23" s="748" t="s">
        <v>1592</v>
      </c>
      <c r="F23" s="752"/>
      <c r="G23" s="752"/>
      <c r="H23" s="766">
        <v>0</v>
      </c>
      <c r="I23" s="752">
        <v>1</v>
      </c>
      <c r="J23" s="752">
        <v>62.670000000000009</v>
      </c>
      <c r="K23" s="766">
        <v>1</v>
      </c>
      <c r="L23" s="752">
        <v>1</v>
      </c>
      <c r="M23" s="753">
        <v>62.670000000000009</v>
      </c>
    </row>
    <row r="24" spans="1:13" ht="14.4" customHeight="1" x14ac:dyDescent="0.3">
      <c r="A24" s="747" t="s">
        <v>588</v>
      </c>
      <c r="B24" s="748" t="s">
        <v>1593</v>
      </c>
      <c r="C24" s="748" t="s">
        <v>1594</v>
      </c>
      <c r="D24" s="748" t="s">
        <v>1595</v>
      </c>
      <c r="E24" s="748" t="s">
        <v>1596</v>
      </c>
      <c r="F24" s="752"/>
      <c r="G24" s="752"/>
      <c r="H24" s="766">
        <v>0</v>
      </c>
      <c r="I24" s="752">
        <v>17</v>
      </c>
      <c r="J24" s="752">
        <v>52209.55000000001</v>
      </c>
      <c r="K24" s="766">
        <v>1</v>
      </c>
      <c r="L24" s="752">
        <v>17</v>
      </c>
      <c r="M24" s="753">
        <v>52209.55000000001</v>
      </c>
    </row>
    <row r="25" spans="1:13" ht="14.4" customHeight="1" x14ac:dyDescent="0.3">
      <c r="A25" s="747" t="s">
        <v>588</v>
      </c>
      <c r="B25" s="748" t="s">
        <v>1597</v>
      </c>
      <c r="C25" s="748" t="s">
        <v>1598</v>
      </c>
      <c r="D25" s="748" t="s">
        <v>1080</v>
      </c>
      <c r="E25" s="748" t="s">
        <v>1599</v>
      </c>
      <c r="F25" s="752"/>
      <c r="G25" s="752"/>
      <c r="H25" s="766">
        <v>0</v>
      </c>
      <c r="I25" s="752">
        <v>2</v>
      </c>
      <c r="J25" s="752">
        <v>335.08</v>
      </c>
      <c r="K25" s="766">
        <v>1</v>
      </c>
      <c r="L25" s="752">
        <v>2</v>
      </c>
      <c r="M25" s="753">
        <v>335.08</v>
      </c>
    </row>
    <row r="26" spans="1:13" ht="14.4" customHeight="1" x14ac:dyDescent="0.3">
      <c r="A26" s="747" t="s">
        <v>588</v>
      </c>
      <c r="B26" s="748" t="s">
        <v>1600</v>
      </c>
      <c r="C26" s="748" t="s">
        <v>1601</v>
      </c>
      <c r="D26" s="748" t="s">
        <v>1602</v>
      </c>
      <c r="E26" s="748" t="s">
        <v>1603</v>
      </c>
      <c r="F26" s="752"/>
      <c r="G26" s="752"/>
      <c r="H26" s="766">
        <v>0</v>
      </c>
      <c r="I26" s="752">
        <v>45</v>
      </c>
      <c r="J26" s="752">
        <v>20641.5</v>
      </c>
      <c r="K26" s="766">
        <v>1</v>
      </c>
      <c r="L26" s="752">
        <v>45</v>
      </c>
      <c r="M26" s="753">
        <v>20641.5</v>
      </c>
    </row>
    <row r="27" spans="1:13" ht="14.4" customHeight="1" x14ac:dyDescent="0.3">
      <c r="A27" s="747" t="s">
        <v>588</v>
      </c>
      <c r="B27" s="748" t="s">
        <v>1604</v>
      </c>
      <c r="C27" s="748" t="s">
        <v>1605</v>
      </c>
      <c r="D27" s="748" t="s">
        <v>1606</v>
      </c>
      <c r="E27" s="748" t="s">
        <v>1607</v>
      </c>
      <c r="F27" s="752">
        <v>190</v>
      </c>
      <c r="G27" s="752">
        <v>5055.8999999999996</v>
      </c>
      <c r="H27" s="766">
        <v>1</v>
      </c>
      <c r="I27" s="752"/>
      <c r="J27" s="752"/>
      <c r="K27" s="766">
        <v>0</v>
      </c>
      <c r="L27" s="752">
        <v>190</v>
      </c>
      <c r="M27" s="753">
        <v>5055.8999999999996</v>
      </c>
    </row>
    <row r="28" spans="1:13" ht="14.4" customHeight="1" x14ac:dyDescent="0.3">
      <c r="A28" s="747" t="s">
        <v>588</v>
      </c>
      <c r="B28" s="748" t="s">
        <v>1608</v>
      </c>
      <c r="C28" s="748" t="s">
        <v>1609</v>
      </c>
      <c r="D28" s="748" t="s">
        <v>1610</v>
      </c>
      <c r="E28" s="748" t="s">
        <v>1611</v>
      </c>
      <c r="F28" s="752">
        <v>13</v>
      </c>
      <c r="G28" s="752">
        <v>14514.5</v>
      </c>
      <c r="H28" s="766">
        <v>1</v>
      </c>
      <c r="I28" s="752"/>
      <c r="J28" s="752"/>
      <c r="K28" s="766">
        <v>0</v>
      </c>
      <c r="L28" s="752">
        <v>13</v>
      </c>
      <c r="M28" s="753">
        <v>14514.5</v>
      </c>
    </row>
    <row r="29" spans="1:13" ht="14.4" customHeight="1" x14ac:dyDescent="0.3">
      <c r="A29" s="747" t="s">
        <v>588</v>
      </c>
      <c r="B29" s="748" t="s">
        <v>1608</v>
      </c>
      <c r="C29" s="748" t="s">
        <v>1612</v>
      </c>
      <c r="D29" s="748" t="s">
        <v>1613</v>
      </c>
      <c r="E29" s="748" t="s">
        <v>1611</v>
      </c>
      <c r="F29" s="752"/>
      <c r="G29" s="752"/>
      <c r="H29" s="766">
        <v>0</v>
      </c>
      <c r="I29" s="752">
        <v>23</v>
      </c>
      <c r="J29" s="752">
        <v>21125.5</v>
      </c>
      <c r="K29" s="766">
        <v>1</v>
      </c>
      <c r="L29" s="752">
        <v>23</v>
      </c>
      <c r="M29" s="753">
        <v>21125.5</v>
      </c>
    </row>
    <row r="30" spans="1:13" ht="14.4" customHeight="1" x14ac:dyDescent="0.3">
      <c r="A30" s="747" t="s">
        <v>588</v>
      </c>
      <c r="B30" s="748" t="s">
        <v>1614</v>
      </c>
      <c r="C30" s="748" t="s">
        <v>1615</v>
      </c>
      <c r="D30" s="748" t="s">
        <v>1616</v>
      </c>
      <c r="E30" s="748" t="s">
        <v>1617</v>
      </c>
      <c r="F30" s="752"/>
      <c r="G30" s="752"/>
      <c r="H30" s="766">
        <v>0</v>
      </c>
      <c r="I30" s="752">
        <v>2</v>
      </c>
      <c r="J30" s="752">
        <v>1473.18</v>
      </c>
      <c r="K30" s="766">
        <v>1</v>
      </c>
      <c r="L30" s="752">
        <v>2</v>
      </c>
      <c r="M30" s="753">
        <v>1473.18</v>
      </c>
    </row>
    <row r="31" spans="1:13" ht="14.4" customHeight="1" x14ac:dyDescent="0.3">
      <c r="A31" s="747" t="s">
        <v>588</v>
      </c>
      <c r="B31" s="748" t="s">
        <v>1614</v>
      </c>
      <c r="C31" s="748" t="s">
        <v>1618</v>
      </c>
      <c r="D31" s="748" t="s">
        <v>1619</v>
      </c>
      <c r="E31" s="748" t="s">
        <v>1620</v>
      </c>
      <c r="F31" s="752"/>
      <c r="G31" s="752"/>
      <c r="H31" s="766">
        <v>0</v>
      </c>
      <c r="I31" s="752">
        <v>3</v>
      </c>
      <c r="J31" s="752">
        <v>232.64000000000004</v>
      </c>
      <c r="K31" s="766">
        <v>1</v>
      </c>
      <c r="L31" s="752">
        <v>3</v>
      </c>
      <c r="M31" s="753">
        <v>232.64000000000004</v>
      </c>
    </row>
    <row r="32" spans="1:13" ht="14.4" customHeight="1" x14ac:dyDescent="0.3">
      <c r="A32" s="747" t="s">
        <v>588</v>
      </c>
      <c r="B32" s="748" t="s">
        <v>1621</v>
      </c>
      <c r="C32" s="748" t="s">
        <v>1622</v>
      </c>
      <c r="D32" s="748" t="s">
        <v>1623</v>
      </c>
      <c r="E32" s="748" t="s">
        <v>1624</v>
      </c>
      <c r="F32" s="752"/>
      <c r="G32" s="752"/>
      <c r="H32" s="766">
        <v>0</v>
      </c>
      <c r="I32" s="752">
        <v>3</v>
      </c>
      <c r="J32" s="752">
        <v>1684.53</v>
      </c>
      <c r="K32" s="766">
        <v>1</v>
      </c>
      <c r="L32" s="752">
        <v>3</v>
      </c>
      <c r="M32" s="753">
        <v>1684.53</v>
      </c>
    </row>
    <row r="33" spans="1:13" ht="14.4" customHeight="1" x14ac:dyDescent="0.3">
      <c r="A33" s="747" t="s">
        <v>588</v>
      </c>
      <c r="B33" s="748" t="s">
        <v>1625</v>
      </c>
      <c r="C33" s="748" t="s">
        <v>1626</v>
      </c>
      <c r="D33" s="748" t="s">
        <v>1076</v>
      </c>
      <c r="E33" s="748" t="s">
        <v>1627</v>
      </c>
      <c r="F33" s="752"/>
      <c r="G33" s="752"/>
      <c r="H33" s="766">
        <v>0</v>
      </c>
      <c r="I33" s="752">
        <v>1</v>
      </c>
      <c r="J33" s="752">
        <v>320.32</v>
      </c>
      <c r="K33" s="766">
        <v>1</v>
      </c>
      <c r="L33" s="752">
        <v>1</v>
      </c>
      <c r="M33" s="753">
        <v>320.32</v>
      </c>
    </row>
    <row r="34" spans="1:13" ht="14.4" customHeight="1" x14ac:dyDescent="0.3">
      <c r="A34" s="747" t="s">
        <v>588</v>
      </c>
      <c r="B34" s="748" t="s">
        <v>1628</v>
      </c>
      <c r="C34" s="748" t="s">
        <v>1629</v>
      </c>
      <c r="D34" s="748" t="s">
        <v>1630</v>
      </c>
      <c r="E34" s="748" t="s">
        <v>1631</v>
      </c>
      <c r="F34" s="752"/>
      <c r="G34" s="752"/>
      <c r="H34" s="766">
        <v>0</v>
      </c>
      <c r="I34" s="752">
        <v>60</v>
      </c>
      <c r="J34" s="752">
        <v>2003.3999999999999</v>
      </c>
      <c r="K34" s="766">
        <v>1</v>
      </c>
      <c r="L34" s="752">
        <v>60</v>
      </c>
      <c r="M34" s="753">
        <v>2003.3999999999999</v>
      </c>
    </row>
    <row r="35" spans="1:13" ht="14.4" customHeight="1" x14ac:dyDescent="0.3">
      <c r="A35" s="747" t="s">
        <v>588</v>
      </c>
      <c r="B35" s="748" t="s">
        <v>1628</v>
      </c>
      <c r="C35" s="748" t="s">
        <v>1632</v>
      </c>
      <c r="D35" s="748" t="s">
        <v>1630</v>
      </c>
      <c r="E35" s="748" t="s">
        <v>1633</v>
      </c>
      <c r="F35" s="752"/>
      <c r="G35" s="752"/>
      <c r="H35" s="766">
        <v>0</v>
      </c>
      <c r="I35" s="752">
        <v>51</v>
      </c>
      <c r="J35" s="752">
        <v>2696.8800000000006</v>
      </c>
      <c r="K35" s="766">
        <v>1</v>
      </c>
      <c r="L35" s="752">
        <v>51</v>
      </c>
      <c r="M35" s="753">
        <v>2696.8800000000006</v>
      </c>
    </row>
    <row r="36" spans="1:13" ht="14.4" customHeight="1" x14ac:dyDescent="0.3">
      <c r="A36" s="747" t="s">
        <v>588</v>
      </c>
      <c r="B36" s="748" t="s">
        <v>1634</v>
      </c>
      <c r="C36" s="748" t="s">
        <v>1635</v>
      </c>
      <c r="D36" s="748" t="s">
        <v>1636</v>
      </c>
      <c r="E36" s="748" t="s">
        <v>1637</v>
      </c>
      <c r="F36" s="752"/>
      <c r="G36" s="752"/>
      <c r="H36" s="766">
        <v>0</v>
      </c>
      <c r="I36" s="752">
        <v>13</v>
      </c>
      <c r="J36" s="752">
        <v>4796.6099999999997</v>
      </c>
      <c r="K36" s="766">
        <v>1</v>
      </c>
      <c r="L36" s="752">
        <v>13</v>
      </c>
      <c r="M36" s="753">
        <v>4796.6099999999997</v>
      </c>
    </row>
    <row r="37" spans="1:13" ht="14.4" customHeight="1" x14ac:dyDescent="0.3">
      <c r="A37" s="747" t="s">
        <v>588</v>
      </c>
      <c r="B37" s="748" t="s">
        <v>1638</v>
      </c>
      <c r="C37" s="748" t="s">
        <v>1639</v>
      </c>
      <c r="D37" s="748" t="s">
        <v>1139</v>
      </c>
      <c r="E37" s="748" t="s">
        <v>1640</v>
      </c>
      <c r="F37" s="752"/>
      <c r="G37" s="752"/>
      <c r="H37" s="766">
        <v>0</v>
      </c>
      <c r="I37" s="752">
        <v>0.5</v>
      </c>
      <c r="J37" s="752">
        <v>559.71</v>
      </c>
      <c r="K37" s="766">
        <v>1</v>
      </c>
      <c r="L37" s="752">
        <v>0.5</v>
      </c>
      <c r="M37" s="753">
        <v>559.71</v>
      </c>
    </row>
    <row r="38" spans="1:13" ht="14.4" customHeight="1" x14ac:dyDescent="0.3">
      <c r="A38" s="747" t="s">
        <v>588</v>
      </c>
      <c r="B38" s="748" t="s">
        <v>1641</v>
      </c>
      <c r="C38" s="748" t="s">
        <v>1642</v>
      </c>
      <c r="D38" s="748" t="s">
        <v>1643</v>
      </c>
      <c r="E38" s="748" t="s">
        <v>1644</v>
      </c>
      <c r="F38" s="752"/>
      <c r="G38" s="752"/>
      <c r="H38" s="766">
        <v>0</v>
      </c>
      <c r="I38" s="752">
        <v>20</v>
      </c>
      <c r="J38" s="752">
        <v>2970</v>
      </c>
      <c r="K38" s="766">
        <v>1</v>
      </c>
      <c r="L38" s="752">
        <v>20</v>
      </c>
      <c r="M38" s="753">
        <v>2970</v>
      </c>
    </row>
    <row r="39" spans="1:13" ht="14.4" customHeight="1" x14ac:dyDescent="0.3">
      <c r="A39" s="747" t="s">
        <v>588</v>
      </c>
      <c r="B39" s="748" t="s">
        <v>1641</v>
      </c>
      <c r="C39" s="748" t="s">
        <v>1645</v>
      </c>
      <c r="D39" s="748" t="s">
        <v>1643</v>
      </c>
      <c r="E39" s="748" t="s">
        <v>1646</v>
      </c>
      <c r="F39" s="752"/>
      <c r="G39" s="752"/>
      <c r="H39" s="766">
        <v>0</v>
      </c>
      <c r="I39" s="752">
        <v>3</v>
      </c>
      <c r="J39" s="752">
        <v>884.40000000000009</v>
      </c>
      <c r="K39" s="766">
        <v>1</v>
      </c>
      <c r="L39" s="752">
        <v>3</v>
      </c>
      <c r="M39" s="753">
        <v>884.40000000000009</v>
      </c>
    </row>
    <row r="40" spans="1:13" ht="14.4" customHeight="1" x14ac:dyDescent="0.3">
      <c r="A40" s="747" t="s">
        <v>588</v>
      </c>
      <c r="B40" s="748" t="s">
        <v>1647</v>
      </c>
      <c r="C40" s="748" t="s">
        <v>1648</v>
      </c>
      <c r="D40" s="748" t="s">
        <v>1147</v>
      </c>
      <c r="E40" s="748" t="s">
        <v>1649</v>
      </c>
      <c r="F40" s="752"/>
      <c r="G40" s="752"/>
      <c r="H40" s="766">
        <v>0</v>
      </c>
      <c r="I40" s="752">
        <v>30</v>
      </c>
      <c r="J40" s="752">
        <v>3534.3</v>
      </c>
      <c r="K40" s="766">
        <v>1</v>
      </c>
      <c r="L40" s="752">
        <v>30</v>
      </c>
      <c r="M40" s="753">
        <v>3534.3</v>
      </c>
    </row>
    <row r="41" spans="1:13" ht="14.4" customHeight="1" x14ac:dyDescent="0.3">
      <c r="A41" s="747" t="s">
        <v>588</v>
      </c>
      <c r="B41" s="748" t="s">
        <v>1650</v>
      </c>
      <c r="C41" s="748" t="s">
        <v>1651</v>
      </c>
      <c r="D41" s="748" t="s">
        <v>1652</v>
      </c>
      <c r="E41" s="748" t="s">
        <v>1653</v>
      </c>
      <c r="F41" s="752"/>
      <c r="G41" s="752"/>
      <c r="H41" s="766">
        <v>0</v>
      </c>
      <c r="I41" s="752">
        <v>1</v>
      </c>
      <c r="J41" s="752">
        <v>715</v>
      </c>
      <c r="K41" s="766">
        <v>1</v>
      </c>
      <c r="L41" s="752">
        <v>1</v>
      </c>
      <c r="M41" s="753">
        <v>715</v>
      </c>
    </row>
    <row r="42" spans="1:13" ht="14.4" customHeight="1" x14ac:dyDescent="0.3">
      <c r="A42" s="747" t="s">
        <v>588</v>
      </c>
      <c r="B42" s="748" t="s">
        <v>1654</v>
      </c>
      <c r="C42" s="748" t="s">
        <v>1655</v>
      </c>
      <c r="D42" s="748" t="s">
        <v>1656</v>
      </c>
      <c r="E42" s="748" t="s">
        <v>1657</v>
      </c>
      <c r="F42" s="752"/>
      <c r="G42" s="752"/>
      <c r="H42" s="766">
        <v>0</v>
      </c>
      <c r="I42" s="752">
        <v>120</v>
      </c>
      <c r="J42" s="752">
        <v>82248</v>
      </c>
      <c r="K42" s="766">
        <v>1</v>
      </c>
      <c r="L42" s="752">
        <v>120</v>
      </c>
      <c r="M42" s="753">
        <v>82248</v>
      </c>
    </row>
    <row r="43" spans="1:13" ht="14.4" customHeight="1" x14ac:dyDescent="0.3">
      <c r="A43" s="747" t="s">
        <v>588</v>
      </c>
      <c r="B43" s="748" t="s">
        <v>1654</v>
      </c>
      <c r="C43" s="748" t="s">
        <v>1658</v>
      </c>
      <c r="D43" s="748" t="s">
        <v>1656</v>
      </c>
      <c r="E43" s="748" t="s">
        <v>1659</v>
      </c>
      <c r="F43" s="752"/>
      <c r="G43" s="752"/>
      <c r="H43" s="766">
        <v>0</v>
      </c>
      <c r="I43" s="752">
        <v>4</v>
      </c>
      <c r="J43" s="752">
        <v>591.04000000000008</v>
      </c>
      <c r="K43" s="766">
        <v>1</v>
      </c>
      <c r="L43" s="752">
        <v>4</v>
      </c>
      <c r="M43" s="753">
        <v>591.04000000000008</v>
      </c>
    </row>
    <row r="44" spans="1:13" ht="14.4" customHeight="1" x14ac:dyDescent="0.3">
      <c r="A44" s="747" t="s">
        <v>588</v>
      </c>
      <c r="B44" s="748" t="s">
        <v>1660</v>
      </c>
      <c r="C44" s="748" t="s">
        <v>1661</v>
      </c>
      <c r="D44" s="748" t="s">
        <v>948</v>
      </c>
      <c r="E44" s="748" t="s">
        <v>1662</v>
      </c>
      <c r="F44" s="752"/>
      <c r="G44" s="752"/>
      <c r="H44" s="766">
        <v>0</v>
      </c>
      <c r="I44" s="752">
        <v>51</v>
      </c>
      <c r="J44" s="752">
        <v>35567.4</v>
      </c>
      <c r="K44" s="766">
        <v>1</v>
      </c>
      <c r="L44" s="752">
        <v>51</v>
      </c>
      <c r="M44" s="753">
        <v>35567.4</v>
      </c>
    </row>
    <row r="45" spans="1:13" ht="14.4" customHeight="1" x14ac:dyDescent="0.3">
      <c r="A45" s="747" t="s">
        <v>588</v>
      </c>
      <c r="B45" s="748" t="s">
        <v>1663</v>
      </c>
      <c r="C45" s="748" t="s">
        <v>1664</v>
      </c>
      <c r="D45" s="748" t="s">
        <v>1665</v>
      </c>
      <c r="E45" s="748" t="s">
        <v>1666</v>
      </c>
      <c r="F45" s="752"/>
      <c r="G45" s="752"/>
      <c r="H45" s="766">
        <v>0</v>
      </c>
      <c r="I45" s="752">
        <v>8</v>
      </c>
      <c r="J45" s="752">
        <v>880</v>
      </c>
      <c r="K45" s="766">
        <v>1</v>
      </c>
      <c r="L45" s="752">
        <v>8</v>
      </c>
      <c r="M45" s="753">
        <v>880</v>
      </c>
    </row>
    <row r="46" spans="1:13" ht="14.4" customHeight="1" x14ac:dyDescent="0.3">
      <c r="A46" s="747" t="s">
        <v>588</v>
      </c>
      <c r="B46" s="748" t="s">
        <v>1541</v>
      </c>
      <c r="C46" s="748" t="s">
        <v>1667</v>
      </c>
      <c r="D46" s="748" t="s">
        <v>677</v>
      </c>
      <c r="E46" s="748" t="s">
        <v>927</v>
      </c>
      <c r="F46" s="752"/>
      <c r="G46" s="752"/>
      <c r="H46" s="766">
        <v>0</v>
      </c>
      <c r="I46" s="752">
        <v>2</v>
      </c>
      <c r="J46" s="752">
        <v>68.8</v>
      </c>
      <c r="K46" s="766">
        <v>1</v>
      </c>
      <c r="L46" s="752">
        <v>2</v>
      </c>
      <c r="M46" s="753">
        <v>68.8</v>
      </c>
    </row>
    <row r="47" spans="1:13" ht="14.4" customHeight="1" x14ac:dyDescent="0.3">
      <c r="A47" s="747" t="s">
        <v>588</v>
      </c>
      <c r="B47" s="748" t="s">
        <v>1541</v>
      </c>
      <c r="C47" s="748" t="s">
        <v>1542</v>
      </c>
      <c r="D47" s="748" t="s">
        <v>677</v>
      </c>
      <c r="E47" s="748" t="s">
        <v>1543</v>
      </c>
      <c r="F47" s="752"/>
      <c r="G47" s="752"/>
      <c r="H47" s="766">
        <v>0</v>
      </c>
      <c r="I47" s="752">
        <v>23</v>
      </c>
      <c r="J47" s="752">
        <v>1164.9700000000003</v>
      </c>
      <c r="K47" s="766">
        <v>1</v>
      </c>
      <c r="L47" s="752">
        <v>23</v>
      </c>
      <c r="M47" s="753">
        <v>1164.9700000000003</v>
      </c>
    </row>
    <row r="48" spans="1:13" ht="14.4" customHeight="1" x14ac:dyDescent="0.3">
      <c r="A48" s="747" t="s">
        <v>588</v>
      </c>
      <c r="B48" s="748" t="s">
        <v>1668</v>
      </c>
      <c r="C48" s="748" t="s">
        <v>1669</v>
      </c>
      <c r="D48" s="748" t="s">
        <v>1670</v>
      </c>
      <c r="E48" s="748" t="s">
        <v>1671</v>
      </c>
      <c r="F48" s="752"/>
      <c r="G48" s="752"/>
      <c r="H48" s="766">
        <v>0</v>
      </c>
      <c r="I48" s="752">
        <v>6</v>
      </c>
      <c r="J48" s="752">
        <v>1353</v>
      </c>
      <c r="K48" s="766">
        <v>1</v>
      </c>
      <c r="L48" s="752">
        <v>6</v>
      </c>
      <c r="M48" s="753">
        <v>1353</v>
      </c>
    </row>
    <row r="49" spans="1:13" ht="14.4" customHeight="1" x14ac:dyDescent="0.3">
      <c r="A49" s="747" t="s">
        <v>588</v>
      </c>
      <c r="B49" s="748" t="s">
        <v>1672</v>
      </c>
      <c r="C49" s="748" t="s">
        <v>1673</v>
      </c>
      <c r="D49" s="748" t="s">
        <v>770</v>
      </c>
      <c r="E49" s="748" t="s">
        <v>1674</v>
      </c>
      <c r="F49" s="752"/>
      <c r="G49" s="752"/>
      <c r="H49" s="766">
        <v>0</v>
      </c>
      <c r="I49" s="752">
        <v>25</v>
      </c>
      <c r="J49" s="752">
        <v>12578.219999999998</v>
      </c>
      <c r="K49" s="766">
        <v>1</v>
      </c>
      <c r="L49" s="752">
        <v>25</v>
      </c>
      <c r="M49" s="753">
        <v>12578.219999999998</v>
      </c>
    </row>
    <row r="50" spans="1:13" ht="14.4" customHeight="1" x14ac:dyDescent="0.3">
      <c r="A50" s="747" t="s">
        <v>588</v>
      </c>
      <c r="B50" s="748" t="s">
        <v>1672</v>
      </c>
      <c r="C50" s="748" t="s">
        <v>1675</v>
      </c>
      <c r="D50" s="748" t="s">
        <v>1676</v>
      </c>
      <c r="E50" s="748" t="s">
        <v>1677</v>
      </c>
      <c r="F50" s="752"/>
      <c r="G50" s="752"/>
      <c r="H50" s="766">
        <v>0</v>
      </c>
      <c r="I50" s="752">
        <v>1</v>
      </c>
      <c r="J50" s="752">
        <v>237.26</v>
      </c>
      <c r="K50" s="766">
        <v>1</v>
      </c>
      <c r="L50" s="752">
        <v>1</v>
      </c>
      <c r="M50" s="753">
        <v>237.26</v>
      </c>
    </row>
    <row r="51" spans="1:13" ht="14.4" customHeight="1" x14ac:dyDescent="0.3">
      <c r="A51" s="747" t="s">
        <v>588</v>
      </c>
      <c r="B51" s="748" t="s">
        <v>1678</v>
      </c>
      <c r="C51" s="748" t="s">
        <v>1679</v>
      </c>
      <c r="D51" s="748" t="s">
        <v>1680</v>
      </c>
      <c r="E51" s="748" t="s">
        <v>1681</v>
      </c>
      <c r="F51" s="752"/>
      <c r="G51" s="752"/>
      <c r="H51" s="766">
        <v>0</v>
      </c>
      <c r="I51" s="752">
        <v>1</v>
      </c>
      <c r="J51" s="752">
        <v>554.17000000000007</v>
      </c>
      <c r="K51" s="766">
        <v>1</v>
      </c>
      <c r="L51" s="752">
        <v>1</v>
      </c>
      <c r="M51" s="753">
        <v>554.17000000000007</v>
      </c>
    </row>
    <row r="52" spans="1:13" ht="14.4" customHeight="1" x14ac:dyDescent="0.3">
      <c r="A52" s="747" t="s">
        <v>588</v>
      </c>
      <c r="B52" s="748" t="s">
        <v>1682</v>
      </c>
      <c r="C52" s="748" t="s">
        <v>1683</v>
      </c>
      <c r="D52" s="748" t="s">
        <v>1684</v>
      </c>
      <c r="E52" s="748" t="s">
        <v>1685</v>
      </c>
      <c r="F52" s="752"/>
      <c r="G52" s="752"/>
      <c r="H52" s="766">
        <v>0</v>
      </c>
      <c r="I52" s="752">
        <v>1</v>
      </c>
      <c r="J52" s="752">
        <v>252.02</v>
      </c>
      <c r="K52" s="766">
        <v>1</v>
      </c>
      <c r="L52" s="752">
        <v>1</v>
      </c>
      <c r="M52" s="753">
        <v>252.02</v>
      </c>
    </row>
    <row r="53" spans="1:13" ht="14.4" customHeight="1" x14ac:dyDescent="0.3">
      <c r="A53" s="747" t="s">
        <v>588</v>
      </c>
      <c r="B53" s="748" t="s">
        <v>1686</v>
      </c>
      <c r="C53" s="748" t="s">
        <v>1687</v>
      </c>
      <c r="D53" s="748" t="s">
        <v>1688</v>
      </c>
      <c r="E53" s="748" t="s">
        <v>1689</v>
      </c>
      <c r="F53" s="752"/>
      <c r="G53" s="752"/>
      <c r="H53" s="766">
        <v>0</v>
      </c>
      <c r="I53" s="752">
        <v>1</v>
      </c>
      <c r="J53" s="752">
        <v>19.579999999999995</v>
      </c>
      <c r="K53" s="766">
        <v>1</v>
      </c>
      <c r="L53" s="752">
        <v>1</v>
      </c>
      <c r="M53" s="753">
        <v>19.579999999999995</v>
      </c>
    </row>
    <row r="54" spans="1:13" ht="14.4" customHeight="1" x14ac:dyDescent="0.3">
      <c r="A54" s="747" t="s">
        <v>588</v>
      </c>
      <c r="B54" s="748" t="s">
        <v>1544</v>
      </c>
      <c r="C54" s="748" t="s">
        <v>1690</v>
      </c>
      <c r="D54" s="748" t="s">
        <v>1546</v>
      </c>
      <c r="E54" s="748" t="s">
        <v>1691</v>
      </c>
      <c r="F54" s="752"/>
      <c r="G54" s="752"/>
      <c r="H54" s="766">
        <v>0</v>
      </c>
      <c r="I54" s="752">
        <v>15</v>
      </c>
      <c r="J54" s="752">
        <v>4226.54</v>
      </c>
      <c r="K54" s="766">
        <v>1</v>
      </c>
      <c r="L54" s="752">
        <v>15</v>
      </c>
      <c r="M54" s="753">
        <v>4226.54</v>
      </c>
    </row>
    <row r="55" spans="1:13" ht="14.4" customHeight="1" x14ac:dyDescent="0.3">
      <c r="A55" s="747" t="s">
        <v>588</v>
      </c>
      <c r="B55" s="748" t="s">
        <v>1692</v>
      </c>
      <c r="C55" s="748" t="s">
        <v>1693</v>
      </c>
      <c r="D55" s="748" t="s">
        <v>1011</v>
      </c>
      <c r="E55" s="748" t="s">
        <v>1694</v>
      </c>
      <c r="F55" s="752"/>
      <c r="G55" s="752"/>
      <c r="H55" s="766">
        <v>0</v>
      </c>
      <c r="I55" s="752">
        <v>1</v>
      </c>
      <c r="J55" s="752">
        <v>45.489999999999995</v>
      </c>
      <c r="K55" s="766">
        <v>1</v>
      </c>
      <c r="L55" s="752">
        <v>1</v>
      </c>
      <c r="M55" s="753">
        <v>45.489999999999995</v>
      </c>
    </row>
    <row r="56" spans="1:13" ht="14.4" customHeight="1" x14ac:dyDescent="0.3">
      <c r="A56" s="747" t="s">
        <v>588</v>
      </c>
      <c r="B56" s="748" t="s">
        <v>1695</v>
      </c>
      <c r="C56" s="748" t="s">
        <v>1696</v>
      </c>
      <c r="D56" s="748" t="s">
        <v>1697</v>
      </c>
      <c r="E56" s="748" t="s">
        <v>1698</v>
      </c>
      <c r="F56" s="752"/>
      <c r="G56" s="752"/>
      <c r="H56" s="766">
        <v>0</v>
      </c>
      <c r="I56" s="752">
        <v>1</v>
      </c>
      <c r="J56" s="752">
        <v>183.51</v>
      </c>
      <c r="K56" s="766">
        <v>1</v>
      </c>
      <c r="L56" s="752">
        <v>1</v>
      </c>
      <c r="M56" s="753">
        <v>183.51</v>
      </c>
    </row>
    <row r="57" spans="1:13" ht="14.4" customHeight="1" x14ac:dyDescent="0.3">
      <c r="A57" s="747" t="s">
        <v>588</v>
      </c>
      <c r="B57" s="748" t="s">
        <v>1699</v>
      </c>
      <c r="C57" s="748" t="s">
        <v>1700</v>
      </c>
      <c r="D57" s="748" t="s">
        <v>1701</v>
      </c>
      <c r="E57" s="748" t="s">
        <v>1702</v>
      </c>
      <c r="F57" s="752"/>
      <c r="G57" s="752"/>
      <c r="H57" s="766">
        <v>0</v>
      </c>
      <c r="I57" s="752">
        <v>1</v>
      </c>
      <c r="J57" s="752">
        <v>100.58</v>
      </c>
      <c r="K57" s="766">
        <v>1</v>
      </c>
      <c r="L57" s="752">
        <v>1</v>
      </c>
      <c r="M57" s="753">
        <v>100.58</v>
      </c>
    </row>
    <row r="58" spans="1:13" ht="14.4" customHeight="1" x14ac:dyDescent="0.3">
      <c r="A58" s="747" t="s">
        <v>588</v>
      </c>
      <c r="B58" s="748" t="s">
        <v>1703</v>
      </c>
      <c r="C58" s="748" t="s">
        <v>1704</v>
      </c>
      <c r="D58" s="748" t="s">
        <v>1007</v>
      </c>
      <c r="E58" s="748" t="s">
        <v>757</v>
      </c>
      <c r="F58" s="752"/>
      <c r="G58" s="752"/>
      <c r="H58" s="766">
        <v>0</v>
      </c>
      <c r="I58" s="752">
        <v>3</v>
      </c>
      <c r="J58" s="752">
        <v>89.61</v>
      </c>
      <c r="K58" s="766">
        <v>1</v>
      </c>
      <c r="L58" s="752">
        <v>3</v>
      </c>
      <c r="M58" s="753">
        <v>89.61</v>
      </c>
    </row>
    <row r="59" spans="1:13" ht="14.4" customHeight="1" x14ac:dyDescent="0.3">
      <c r="A59" s="747" t="s">
        <v>588</v>
      </c>
      <c r="B59" s="748" t="s">
        <v>1705</v>
      </c>
      <c r="C59" s="748" t="s">
        <v>1706</v>
      </c>
      <c r="D59" s="748" t="s">
        <v>1023</v>
      </c>
      <c r="E59" s="748" t="s">
        <v>1024</v>
      </c>
      <c r="F59" s="752"/>
      <c r="G59" s="752"/>
      <c r="H59" s="766">
        <v>0</v>
      </c>
      <c r="I59" s="752">
        <v>1</v>
      </c>
      <c r="J59" s="752">
        <v>40.92</v>
      </c>
      <c r="K59" s="766">
        <v>1</v>
      </c>
      <c r="L59" s="752">
        <v>1</v>
      </c>
      <c r="M59" s="753">
        <v>40.92</v>
      </c>
    </row>
    <row r="60" spans="1:13" ht="14.4" customHeight="1" x14ac:dyDescent="0.3">
      <c r="A60" s="747" t="s">
        <v>588</v>
      </c>
      <c r="B60" s="748" t="s">
        <v>1705</v>
      </c>
      <c r="C60" s="748" t="s">
        <v>1707</v>
      </c>
      <c r="D60" s="748" t="s">
        <v>1025</v>
      </c>
      <c r="E60" s="748" t="s">
        <v>1024</v>
      </c>
      <c r="F60" s="752"/>
      <c r="G60" s="752"/>
      <c r="H60" s="766">
        <v>0</v>
      </c>
      <c r="I60" s="752">
        <v>1</v>
      </c>
      <c r="J60" s="752">
        <v>40.92</v>
      </c>
      <c r="K60" s="766">
        <v>1</v>
      </c>
      <c r="L60" s="752">
        <v>1</v>
      </c>
      <c r="M60" s="753">
        <v>40.92</v>
      </c>
    </row>
    <row r="61" spans="1:13" ht="14.4" customHeight="1" x14ac:dyDescent="0.3">
      <c r="A61" s="747" t="s">
        <v>588</v>
      </c>
      <c r="B61" s="748" t="s">
        <v>1705</v>
      </c>
      <c r="C61" s="748" t="s">
        <v>1708</v>
      </c>
      <c r="D61" s="748" t="s">
        <v>1051</v>
      </c>
      <c r="E61" s="748" t="s">
        <v>1039</v>
      </c>
      <c r="F61" s="752"/>
      <c r="G61" s="752"/>
      <c r="H61" s="766">
        <v>0</v>
      </c>
      <c r="I61" s="752">
        <v>32</v>
      </c>
      <c r="J61" s="752">
        <v>5031.34</v>
      </c>
      <c r="K61" s="766">
        <v>1</v>
      </c>
      <c r="L61" s="752">
        <v>32</v>
      </c>
      <c r="M61" s="753">
        <v>5031.34</v>
      </c>
    </row>
    <row r="62" spans="1:13" ht="14.4" customHeight="1" x14ac:dyDescent="0.3">
      <c r="A62" s="747" t="s">
        <v>588</v>
      </c>
      <c r="B62" s="748" t="s">
        <v>1705</v>
      </c>
      <c r="C62" s="748" t="s">
        <v>1709</v>
      </c>
      <c r="D62" s="748" t="s">
        <v>1044</v>
      </c>
      <c r="E62" s="748" t="s">
        <v>1043</v>
      </c>
      <c r="F62" s="752"/>
      <c r="G62" s="752"/>
      <c r="H62" s="766">
        <v>0</v>
      </c>
      <c r="I62" s="752">
        <v>1</v>
      </c>
      <c r="J62" s="752">
        <v>131.25000000000003</v>
      </c>
      <c r="K62" s="766">
        <v>1</v>
      </c>
      <c r="L62" s="752">
        <v>1</v>
      </c>
      <c r="M62" s="753">
        <v>131.25000000000003</v>
      </c>
    </row>
    <row r="63" spans="1:13" ht="14.4" customHeight="1" x14ac:dyDescent="0.3">
      <c r="A63" s="747" t="s">
        <v>588</v>
      </c>
      <c r="B63" s="748" t="s">
        <v>1705</v>
      </c>
      <c r="C63" s="748" t="s">
        <v>1710</v>
      </c>
      <c r="D63" s="748" t="s">
        <v>1047</v>
      </c>
      <c r="E63" s="748" t="s">
        <v>1032</v>
      </c>
      <c r="F63" s="752"/>
      <c r="G63" s="752"/>
      <c r="H63" s="766">
        <v>0</v>
      </c>
      <c r="I63" s="752">
        <v>1</v>
      </c>
      <c r="J63" s="752">
        <v>122.69</v>
      </c>
      <c r="K63" s="766">
        <v>1</v>
      </c>
      <c r="L63" s="752">
        <v>1</v>
      </c>
      <c r="M63" s="753">
        <v>122.69</v>
      </c>
    </row>
    <row r="64" spans="1:13" ht="14.4" customHeight="1" x14ac:dyDescent="0.3">
      <c r="A64" s="747" t="s">
        <v>588</v>
      </c>
      <c r="B64" s="748" t="s">
        <v>1705</v>
      </c>
      <c r="C64" s="748" t="s">
        <v>1711</v>
      </c>
      <c r="D64" s="748" t="s">
        <v>1046</v>
      </c>
      <c r="E64" s="748" t="s">
        <v>1032</v>
      </c>
      <c r="F64" s="752"/>
      <c r="G64" s="752"/>
      <c r="H64" s="766">
        <v>0</v>
      </c>
      <c r="I64" s="752">
        <v>1</v>
      </c>
      <c r="J64" s="752">
        <v>122.69</v>
      </c>
      <c r="K64" s="766">
        <v>1</v>
      </c>
      <c r="L64" s="752">
        <v>1</v>
      </c>
      <c r="M64" s="753">
        <v>122.69</v>
      </c>
    </row>
    <row r="65" spans="1:13" ht="14.4" customHeight="1" x14ac:dyDescent="0.3">
      <c r="A65" s="747" t="s">
        <v>588</v>
      </c>
      <c r="B65" s="748" t="s">
        <v>1705</v>
      </c>
      <c r="C65" s="748" t="s">
        <v>1712</v>
      </c>
      <c r="D65" s="748" t="s">
        <v>1045</v>
      </c>
      <c r="E65" s="748" t="s">
        <v>1032</v>
      </c>
      <c r="F65" s="752"/>
      <c r="G65" s="752"/>
      <c r="H65" s="766">
        <v>0</v>
      </c>
      <c r="I65" s="752">
        <v>1</v>
      </c>
      <c r="J65" s="752">
        <v>145.49999999999997</v>
      </c>
      <c r="K65" s="766">
        <v>1</v>
      </c>
      <c r="L65" s="752">
        <v>1</v>
      </c>
      <c r="M65" s="753">
        <v>145.49999999999997</v>
      </c>
    </row>
    <row r="66" spans="1:13" ht="14.4" customHeight="1" x14ac:dyDescent="0.3">
      <c r="A66" s="747" t="s">
        <v>588</v>
      </c>
      <c r="B66" s="748" t="s">
        <v>1705</v>
      </c>
      <c r="C66" s="748" t="s">
        <v>1713</v>
      </c>
      <c r="D66" s="748" t="s">
        <v>1714</v>
      </c>
      <c r="E66" s="748" t="s">
        <v>1041</v>
      </c>
      <c r="F66" s="752"/>
      <c r="G66" s="752"/>
      <c r="H66" s="766">
        <v>0</v>
      </c>
      <c r="I66" s="752">
        <v>2</v>
      </c>
      <c r="J66" s="752">
        <v>358.52</v>
      </c>
      <c r="K66" s="766">
        <v>1</v>
      </c>
      <c r="L66" s="752">
        <v>2</v>
      </c>
      <c r="M66" s="753">
        <v>358.52</v>
      </c>
    </row>
    <row r="67" spans="1:13" ht="14.4" customHeight="1" x14ac:dyDescent="0.3">
      <c r="A67" s="747" t="s">
        <v>588</v>
      </c>
      <c r="B67" s="748" t="s">
        <v>1705</v>
      </c>
      <c r="C67" s="748" t="s">
        <v>1715</v>
      </c>
      <c r="D67" s="748" t="s">
        <v>928</v>
      </c>
      <c r="E67" s="748" t="s">
        <v>929</v>
      </c>
      <c r="F67" s="752">
        <v>30</v>
      </c>
      <c r="G67" s="752">
        <v>3565.8007109634073</v>
      </c>
      <c r="H67" s="766">
        <v>1</v>
      </c>
      <c r="I67" s="752"/>
      <c r="J67" s="752"/>
      <c r="K67" s="766">
        <v>0</v>
      </c>
      <c r="L67" s="752">
        <v>30</v>
      </c>
      <c r="M67" s="753">
        <v>3565.8007109634073</v>
      </c>
    </row>
    <row r="68" spans="1:13" ht="14.4" customHeight="1" x14ac:dyDescent="0.3">
      <c r="A68" s="747" t="s">
        <v>588</v>
      </c>
      <c r="B68" s="748" t="s">
        <v>1705</v>
      </c>
      <c r="C68" s="748" t="s">
        <v>1716</v>
      </c>
      <c r="D68" s="748" t="s">
        <v>1038</v>
      </c>
      <c r="E68" s="748" t="s">
        <v>1039</v>
      </c>
      <c r="F68" s="752">
        <v>16</v>
      </c>
      <c r="G68" s="752">
        <v>1958.88</v>
      </c>
      <c r="H68" s="766">
        <v>1</v>
      </c>
      <c r="I68" s="752"/>
      <c r="J68" s="752"/>
      <c r="K68" s="766">
        <v>0</v>
      </c>
      <c r="L68" s="752">
        <v>16</v>
      </c>
      <c r="M68" s="753">
        <v>1958.88</v>
      </c>
    </row>
    <row r="69" spans="1:13" ht="14.4" customHeight="1" x14ac:dyDescent="0.3">
      <c r="A69" s="747" t="s">
        <v>588</v>
      </c>
      <c r="B69" s="748" t="s">
        <v>1705</v>
      </c>
      <c r="C69" s="748" t="s">
        <v>1717</v>
      </c>
      <c r="D69" s="748" t="s">
        <v>1042</v>
      </c>
      <c r="E69" s="748" t="s">
        <v>1043</v>
      </c>
      <c r="F69" s="752"/>
      <c r="G69" s="752"/>
      <c r="H69" s="766">
        <v>0</v>
      </c>
      <c r="I69" s="752">
        <v>1</v>
      </c>
      <c r="J69" s="752">
        <v>135.6</v>
      </c>
      <c r="K69" s="766">
        <v>1</v>
      </c>
      <c r="L69" s="752">
        <v>1</v>
      </c>
      <c r="M69" s="753">
        <v>135.6</v>
      </c>
    </row>
    <row r="70" spans="1:13" ht="14.4" customHeight="1" x14ac:dyDescent="0.3">
      <c r="A70" s="747" t="s">
        <v>612</v>
      </c>
      <c r="B70" s="748" t="s">
        <v>1548</v>
      </c>
      <c r="C70" s="748" t="s">
        <v>1549</v>
      </c>
      <c r="D70" s="748" t="s">
        <v>762</v>
      </c>
      <c r="E70" s="748" t="s">
        <v>1550</v>
      </c>
      <c r="F70" s="752"/>
      <c r="G70" s="752"/>
      <c r="H70" s="766">
        <v>0</v>
      </c>
      <c r="I70" s="752">
        <v>40</v>
      </c>
      <c r="J70" s="752">
        <v>663.20000000000016</v>
      </c>
      <c r="K70" s="766">
        <v>1</v>
      </c>
      <c r="L70" s="752">
        <v>40</v>
      </c>
      <c r="M70" s="753">
        <v>663.20000000000016</v>
      </c>
    </row>
    <row r="71" spans="1:13" ht="14.4" customHeight="1" x14ac:dyDescent="0.3">
      <c r="A71" s="747" t="s">
        <v>612</v>
      </c>
      <c r="B71" s="748" t="s">
        <v>1548</v>
      </c>
      <c r="C71" s="748" t="s">
        <v>1718</v>
      </c>
      <c r="D71" s="748" t="s">
        <v>1719</v>
      </c>
      <c r="E71" s="748" t="s">
        <v>1720</v>
      </c>
      <c r="F71" s="752"/>
      <c r="G71" s="752"/>
      <c r="H71" s="766">
        <v>0</v>
      </c>
      <c r="I71" s="752">
        <v>3</v>
      </c>
      <c r="J71" s="752">
        <v>79.469999999999985</v>
      </c>
      <c r="K71" s="766">
        <v>1</v>
      </c>
      <c r="L71" s="752">
        <v>3</v>
      </c>
      <c r="M71" s="753">
        <v>79.469999999999985</v>
      </c>
    </row>
    <row r="72" spans="1:13" ht="14.4" customHeight="1" x14ac:dyDescent="0.3">
      <c r="A72" s="747" t="s">
        <v>612</v>
      </c>
      <c r="B72" s="748" t="s">
        <v>1721</v>
      </c>
      <c r="C72" s="748" t="s">
        <v>1722</v>
      </c>
      <c r="D72" s="748" t="s">
        <v>1723</v>
      </c>
      <c r="E72" s="748" t="s">
        <v>1724</v>
      </c>
      <c r="F72" s="752"/>
      <c r="G72" s="752"/>
      <c r="H72" s="766">
        <v>0</v>
      </c>
      <c r="I72" s="752">
        <v>5</v>
      </c>
      <c r="J72" s="752">
        <v>616.57000000000016</v>
      </c>
      <c r="K72" s="766">
        <v>1</v>
      </c>
      <c r="L72" s="752">
        <v>5</v>
      </c>
      <c r="M72" s="753">
        <v>616.57000000000016</v>
      </c>
    </row>
    <row r="73" spans="1:13" ht="14.4" customHeight="1" x14ac:dyDescent="0.3">
      <c r="A73" s="747" t="s">
        <v>612</v>
      </c>
      <c r="B73" s="748" t="s">
        <v>1725</v>
      </c>
      <c r="C73" s="748" t="s">
        <v>1726</v>
      </c>
      <c r="D73" s="748" t="s">
        <v>1727</v>
      </c>
      <c r="E73" s="748" t="s">
        <v>1728</v>
      </c>
      <c r="F73" s="752"/>
      <c r="G73" s="752"/>
      <c r="H73" s="766">
        <v>0</v>
      </c>
      <c r="I73" s="752">
        <v>2</v>
      </c>
      <c r="J73" s="752">
        <v>812.02</v>
      </c>
      <c r="K73" s="766">
        <v>1</v>
      </c>
      <c r="L73" s="752">
        <v>2</v>
      </c>
      <c r="M73" s="753">
        <v>812.02</v>
      </c>
    </row>
    <row r="74" spans="1:13" ht="14.4" customHeight="1" x14ac:dyDescent="0.3">
      <c r="A74" s="747" t="s">
        <v>612</v>
      </c>
      <c r="B74" s="748" t="s">
        <v>1551</v>
      </c>
      <c r="C74" s="748" t="s">
        <v>1552</v>
      </c>
      <c r="D74" s="748" t="s">
        <v>820</v>
      </c>
      <c r="E74" s="748" t="s">
        <v>1553</v>
      </c>
      <c r="F74" s="752"/>
      <c r="G74" s="752"/>
      <c r="H74" s="766">
        <v>0</v>
      </c>
      <c r="I74" s="752">
        <v>1</v>
      </c>
      <c r="J74" s="752">
        <v>3300</v>
      </c>
      <c r="K74" s="766">
        <v>1</v>
      </c>
      <c r="L74" s="752">
        <v>1</v>
      </c>
      <c r="M74" s="753">
        <v>3300</v>
      </c>
    </row>
    <row r="75" spans="1:13" ht="14.4" customHeight="1" x14ac:dyDescent="0.3">
      <c r="A75" s="747" t="s">
        <v>612</v>
      </c>
      <c r="B75" s="748" t="s">
        <v>1729</v>
      </c>
      <c r="C75" s="748" t="s">
        <v>1730</v>
      </c>
      <c r="D75" s="748" t="s">
        <v>1731</v>
      </c>
      <c r="E75" s="748" t="s">
        <v>1732</v>
      </c>
      <c r="F75" s="752"/>
      <c r="G75" s="752"/>
      <c r="H75" s="766">
        <v>0</v>
      </c>
      <c r="I75" s="752">
        <v>1</v>
      </c>
      <c r="J75" s="752">
        <v>250.24</v>
      </c>
      <c r="K75" s="766">
        <v>1</v>
      </c>
      <c r="L75" s="752">
        <v>1</v>
      </c>
      <c r="M75" s="753">
        <v>250.24</v>
      </c>
    </row>
    <row r="76" spans="1:13" ht="14.4" customHeight="1" x14ac:dyDescent="0.3">
      <c r="A76" s="747" t="s">
        <v>612</v>
      </c>
      <c r="B76" s="748" t="s">
        <v>1558</v>
      </c>
      <c r="C76" s="748" t="s">
        <v>1559</v>
      </c>
      <c r="D76" s="748" t="s">
        <v>764</v>
      </c>
      <c r="E76" s="748" t="s">
        <v>1560</v>
      </c>
      <c r="F76" s="752"/>
      <c r="G76" s="752"/>
      <c r="H76" s="766">
        <v>0</v>
      </c>
      <c r="I76" s="752">
        <v>1</v>
      </c>
      <c r="J76" s="752">
        <v>128.45000000000002</v>
      </c>
      <c r="K76" s="766">
        <v>1</v>
      </c>
      <c r="L76" s="752">
        <v>1</v>
      </c>
      <c r="M76" s="753">
        <v>128.45000000000002</v>
      </c>
    </row>
    <row r="77" spans="1:13" ht="14.4" customHeight="1" x14ac:dyDescent="0.3">
      <c r="A77" s="747" t="s">
        <v>612</v>
      </c>
      <c r="B77" s="748" t="s">
        <v>1558</v>
      </c>
      <c r="C77" s="748" t="s">
        <v>1733</v>
      </c>
      <c r="D77" s="748" t="s">
        <v>764</v>
      </c>
      <c r="E77" s="748" t="s">
        <v>1734</v>
      </c>
      <c r="F77" s="752"/>
      <c r="G77" s="752"/>
      <c r="H77" s="766">
        <v>0</v>
      </c>
      <c r="I77" s="752">
        <v>1</v>
      </c>
      <c r="J77" s="752">
        <v>89.309999999999988</v>
      </c>
      <c r="K77" s="766">
        <v>1</v>
      </c>
      <c r="L77" s="752">
        <v>1</v>
      </c>
      <c r="M77" s="753">
        <v>89.309999999999988</v>
      </c>
    </row>
    <row r="78" spans="1:13" ht="14.4" customHeight="1" x14ac:dyDescent="0.3">
      <c r="A78" s="747" t="s">
        <v>612</v>
      </c>
      <c r="B78" s="748" t="s">
        <v>1735</v>
      </c>
      <c r="C78" s="748" t="s">
        <v>1736</v>
      </c>
      <c r="D78" s="748" t="s">
        <v>1737</v>
      </c>
      <c r="E78" s="748" t="s">
        <v>1738</v>
      </c>
      <c r="F78" s="752"/>
      <c r="G78" s="752"/>
      <c r="H78" s="766">
        <v>0</v>
      </c>
      <c r="I78" s="752">
        <v>1</v>
      </c>
      <c r="J78" s="752">
        <v>104.66999999999999</v>
      </c>
      <c r="K78" s="766">
        <v>1</v>
      </c>
      <c r="L78" s="752">
        <v>1</v>
      </c>
      <c r="M78" s="753">
        <v>104.66999999999999</v>
      </c>
    </row>
    <row r="79" spans="1:13" ht="14.4" customHeight="1" x14ac:dyDescent="0.3">
      <c r="A79" s="747" t="s">
        <v>612</v>
      </c>
      <c r="B79" s="748" t="s">
        <v>1561</v>
      </c>
      <c r="C79" s="748" t="s">
        <v>1562</v>
      </c>
      <c r="D79" s="748" t="s">
        <v>824</v>
      </c>
      <c r="E79" s="748" t="s">
        <v>825</v>
      </c>
      <c r="F79" s="752"/>
      <c r="G79" s="752"/>
      <c r="H79" s="766">
        <v>0</v>
      </c>
      <c r="I79" s="752">
        <v>4</v>
      </c>
      <c r="J79" s="752">
        <v>161.56</v>
      </c>
      <c r="K79" s="766">
        <v>1</v>
      </c>
      <c r="L79" s="752">
        <v>4</v>
      </c>
      <c r="M79" s="753">
        <v>161.56</v>
      </c>
    </row>
    <row r="80" spans="1:13" ht="14.4" customHeight="1" x14ac:dyDescent="0.3">
      <c r="A80" s="747" t="s">
        <v>612</v>
      </c>
      <c r="B80" s="748" t="s">
        <v>1561</v>
      </c>
      <c r="C80" s="748" t="s">
        <v>1739</v>
      </c>
      <c r="D80" s="748" t="s">
        <v>822</v>
      </c>
      <c r="E80" s="748" t="s">
        <v>1740</v>
      </c>
      <c r="F80" s="752"/>
      <c r="G80" s="752"/>
      <c r="H80" s="766">
        <v>0</v>
      </c>
      <c r="I80" s="752">
        <v>1</v>
      </c>
      <c r="J80" s="752">
        <v>31.34</v>
      </c>
      <c r="K80" s="766">
        <v>1</v>
      </c>
      <c r="L80" s="752">
        <v>1</v>
      </c>
      <c r="M80" s="753">
        <v>31.34</v>
      </c>
    </row>
    <row r="81" spans="1:13" ht="14.4" customHeight="1" x14ac:dyDescent="0.3">
      <c r="A81" s="747" t="s">
        <v>612</v>
      </c>
      <c r="B81" s="748" t="s">
        <v>1561</v>
      </c>
      <c r="C81" s="748" t="s">
        <v>1741</v>
      </c>
      <c r="D81" s="748" t="s">
        <v>1226</v>
      </c>
      <c r="E81" s="748" t="s">
        <v>1742</v>
      </c>
      <c r="F81" s="752"/>
      <c r="G81" s="752"/>
      <c r="H81" s="766">
        <v>0</v>
      </c>
      <c r="I81" s="752">
        <v>1</v>
      </c>
      <c r="J81" s="752">
        <v>151.24</v>
      </c>
      <c r="K81" s="766">
        <v>1</v>
      </c>
      <c r="L81" s="752">
        <v>1</v>
      </c>
      <c r="M81" s="753">
        <v>151.24</v>
      </c>
    </row>
    <row r="82" spans="1:13" ht="14.4" customHeight="1" x14ac:dyDescent="0.3">
      <c r="A82" s="747" t="s">
        <v>612</v>
      </c>
      <c r="B82" s="748" t="s">
        <v>1565</v>
      </c>
      <c r="C82" s="748" t="s">
        <v>1568</v>
      </c>
      <c r="D82" s="748" t="s">
        <v>844</v>
      </c>
      <c r="E82" s="748" t="s">
        <v>1569</v>
      </c>
      <c r="F82" s="752"/>
      <c r="G82" s="752"/>
      <c r="H82" s="766">
        <v>0</v>
      </c>
      <c r="I82" s="752">
        <v>1</v>
      </c>
      <c r="J82" s="752">
        <v>59.769999999999996</v>
      </c>
      <c r="K82" s="766">
        <v>1</v>
      </c>
      <c r="L82" s="752">
        <v>1</v>
      </c>
      <c r="M82" s="753">
        <v>59.769999999999996</v>
      </c>
    </row>
    <row r="83" spans="1:13" ht="14.4" customHeight="1" x14ac:dyDescent="0.3">
      <c r="A83" s="747" t="s">
        <v>612</v>
      </c>
      <c r="B83" s="748" t="s">
        <v>1570</v>
      </c>
      <c r="C83" s="748" t="s">
        <v>1571</v>
      </c>
      <c r="D83" s="748" t="s">
        <v>731</v>
      </c>
      <c r="E83" s="748" t="s">
        <v>732</v>
      </c>
      <c r="F83" s="752"/>
      <c r="G83" s="752"/>
      <c r="H83" s="766">
        <v>0</v>
      </c>
      <c r="I83" s="752">
        <v>1</v>
      </c>
      <c r="J83" s="752">
        <v>88.45</v>
      </c>
      <c r="K83" s="766">
        <v>1</v>
      </c>
      <c r="L83" s="752">
        <v>1</v>
      </c>
      <c r="M83" s="753">
        <v>88.45</v>
      </c>
    </row>
    <row r="84" spans="1:13" ht="14.4" customHeight="1" x14ac:dyDescent="0.3">
      <c r="A84" s="747" t="s">
        <v>612</v>
      </c>
      <c r="B84" s="748" t="s">
        <v>1743</v>
      </c>
      <c r="C84" s="748" t="s">
        <v>1744</v>
      </c>
      <c r="D84" s="748" t="s">
        <v>1745</v>
      </c>
      <c r="E84" s="748" t="s">
        <v>1746</v>
      </c>
      <c r="F84" s="752"/>
      <c r="G84" s="752"/>
      <c r="H84" s="766">
        <v>0</v>
      </c>
      <c r="I84" s="752">
        <v>2</v>
      </c>
      <c r="J84" s="752">
        <v>23.680000000000003</v>
      </c>
      <c r="K84" s="766">
        <v>1</v>
      </c>
      <c r="L84" s="752">
        <v>2</v>
      </c>
      <c r="M84" s="753">
        <v>23.680000000000003</v>
      </c>
    </row>
    <row r="85" spans="1:13" ht="14.4" customHeight="1" x14ac:dyDescent="0.3">
      <c r="A85" s="747" t="s">
        <v>612</v>
      </c>
      <c r="B85" s="748" t="s">
        <v>1576</v>
      </c>
      <c r="C85" s="748" t="s">
        <v>1577</v>
      </c>
      <c r="D85" s="748" t="s">
        <v>1578</v>
      </c>
      <c r="E85" s="748" t="s">
        <v>1579</v>
      </c>
      <c r="F85" s="752"/>
      <c r="G85" s="752"/>
      <c r="H85" s="766">
        <v>0</v>
      </c>
      <c r="I85" s="752">
        <v>2</v>
      </c>
      <c r="J85" s="752">
        <v>138.74000000000004</v>
      </c>
      <c r="K85" s="766">
        <v>1</v>
      </c>
      <c r="L85" s="752">
        <v>2</v>
      </c>
      <c r="M85" s="753">
        <v>138.74000000000004</v>
      </c>
    </row>
    <row r="86" spans="1:13" ht="14.4" customHeight="1" x14ac:dyDescent="0.3">
      <c r="A86" s="747" t="s">
        <v>612</v>
      </c>
      <c r="B86" s="748" t="s">
        <v>1538</v>
      </c>
      <c r="C86" s="748" t="s">
        <v>1580</v>
      </c>
      <c r="D86" s="748" t="s">
        <v>965</v>
      </c>
      <c r="E86" s="748" t="s">
        <v>1581</v>
      </c>
      <c r="F86" s="752"/>
      <c r="G86" s="752"/>
      <c r="H86" s="766">
        <v>0</v>
      </c>
      <c r="I86" s="752">
        <v>10</v>
      </c>
      <c r="J86" s="752">
        <v>649.59999999999991</v>
      </c>
      <c r="K86" s="766">
        <v>1</v>
      </c>
      <c r="L86" s="752">
        <v>10</v>
      </c>
      <c r="M86" s="753">
        <v>649.59999999999991</v>
      </c>
    </row>
    <row r="87" spans="1:13" ht="14.4" customHeight="1" x14ac:dyDescent="0.3">
      <c r="A87" s="747" t="s">
        <v>612</v>
      </c>
      <c r="B87" s="748" t="s">
        <v>1582</v>
      </c>
      <c r="C87" s="748" t="s">
        <v>1586</v>
      </c>
      <c r="D87" s="748" t="s">
        <v>1587</v>
      </c>
      <c r="E87" s="748" t="s">
        <v>1588</v>
      </c>
      <c r="F87" s="752"/>
      <c r="G87" s="752"/>
      <c r="H87" s="766">
        <v>0</v>
      </c>
      <c r="I87" s="752">
        <v>3</v>
      </c>
      <c r="J87" s="752">
        <v>942.81</v>
      </c>
      <c r="K87" s="766">
        <v>1</v>
      </c>
      <c r="L87" s="752">
        <v>3</v>
      </c>
      <c r="M87" s="753">
        <v>942.81</v>
      </c>
    </row>
    <row r="88" spans="1:13" ht="14.4" customHeight="1" x14ac:dyDescent="0.3">
      <c r="A88" s="747" t="s">
        <v>612</v>
      </c>
      <c r="B88" s="748" t="s">
        <v>1589</v>
      </c>
      <c r="C88" s="748" t="s">
        <v>1747</v>
      </c>
      <c r="D88" s="748" t="s">
        <v>1591</v>
      </c>
      <c r="E88" s="748" t="s">
        <v>1748</v>
      </c>
      <c r="F88" s="752"/>
      <c r="G88" s="752"/>
      <c r="H88" s="766">
        <v>0</v>
      </c>
      <c r="I88" s="752">
        <v>1</v>
      </c>
      <c r="J88" s="752">
        <v>98.12</v>
      </c>
      <c r="K88" s="766">
        <v>1</v>
      </c>
      <c r="L88" s="752">
        <v>1</v>
      </c>
      <c r="M88" s="753">
        <v>98.12</v>
      </c>
    </row>
    <row r="89" spans="1:13" ht="14.4" customHeight="1" x14ac:dyDescent="0.3">
      <c r="A89" s="747" t="s">
        <v>612</v>
      </c>
      <c r="B89" s="748" t="s">
        <v>1600</v>
      </c>
      <c r="C89" s="748" t="s">
        <v>1601</v>
      </c>
      <c r="D89" s="748" t="s">
        <v>1602</v>
      </c>
      <c r="E89" s="748" t="s">
        <v>1603</v>
      </c>
      <c r="F89" s="752"/>
      <c r="G89" s="752"/>
      <c r="H89" s="766">
        <v>0</v>
      </c>
      <c r="I89" s="752">
        <v>3</v>
      </c>
      <c r="J89" s="752">
        <v>1376.1</v>
      </c>
      <c r="K89" s="766">
        <v>1</v>
      </c>
      <c r="L89" s="752">
        <v>3</v>
      </c>
      <c r="M89" s="753">
        <v>1376.1</v>
      </c>
    </row>
    <row r="90" spans="1:13" ht="14.4" customHeight="1" x14ac:dyDescent="0.3">
      <c r="A90" s="747" t="s">
        <v>612</v>
      </c>
      <c r="B90" s="748" t="s">
        <v>1604</v>
      </c>
      <c r="C90" s="748" t="s">
        <v>1605</v>
      </c>
      <c r="D90" s="748" t="s">
        <v>1606</v>
      </c>
      <c r="E90" s="748" t="s">
        <v>1607</v>
      </c>
      <c r="F90" s="752">
        <v>20</v>
      </c>
      <c r="G90" s="752">
        <v>532.20000000000005</v>
      </c>
      <c r="H90" s="766">
        <v>1</v>
      </c>
      <c r="I90" s="752"/>
      <c r="J90" s="752"/>
      <c r="K90" s="766">
        <v>0</v>
      </c>
      <c r="L90" s="752">
        <v>20</v>
      </c>
      <c r="M90" s="753">
        <v>532.20000000000005</v>
      </c>
    </row>
    <row r="91" spans="1:13" ht="14.4" customHeight="1" x14ac:dyDescent="0.3">
      <c r="A91" s="747" t="s">
        <v>612</v>
      </c>
      <c r="B91" s="748" t="s">
        <v>1641</v>
      </c>
      <c r="C91" s="748" t="s">
        <v>1749</v>
      </c>
      <c r="D91" s="748" t="s">
        <v>1750</v>
      </c>
      <c r="E91" s="748" t="s">
        <v>1751</v>
      </c>
      <c r="F91" s="752"/>
      <c r="G91" s="752"/>
      <c r="H91" s="766">
        <v>0</v>
      </c>
      <c r="I91" s="752">
        <v>1</v>
      </c>
      <c r="J91" s="752">
        <v>2113.96</v>
      </c>
      <c r="K91" s="766">
        <v>1</v>
      </c>
      <c r="L91" s="752">
        <v>1</v>
      </c>
      <c r="M91" s="753">
        <v>2113.96</v>
      </c>
    </row>
    <row r="92" spans="1:13" ht="14.4" customHeight="1" x14ac:dyDescent="0.3">
      <c r="A92" s="747" t="s">
        <v>612</v>
      </c>
      <c r="B92" s="748" t="s">
        <v>1752</v>
      </c>
      <c r="C92" s="748" t="s">
        <v>1753</v>
      </c>
      <c r="D92" s="748" t="s">
        <v>1754</v>
      </c>
      <c r="E92" s="748" t="s">
        <v>1755</v>
      </c>
      <c r="F92" s="752"/>
      <c r="G92" s="752"/>
      <c r="H92" s="766">
        <v>0</v>
      </c>
      <c r="I92" s="752">
        <v>1</v>
      </c>
      <c r="J92" s="752">
        <v>52.47</v>
      </c>
      <c r="K92" s="766">
        <v>1</v>
      </c>
      <c r="L92" s="752">
        <v>1</v>
      </c>
      <c r="M92" s="753">
        <v>52.47</v>
      </c>
    </row>
    <row r="93" spans="1:13" ht="14.4" customHeight="1" x14ac:dyDescent="0.3">
      <c r="A93" s="747" t="s">
        <v>612</v>
      </c>
      <c r="B93" s="748" t="s">
        <v>1650</v>
      </c>
      <c r="C93" s="748" t="s">
        <v>1651</v>
      </c>
      <c r="D93" s="748" t="s">
        <v>1652</v>
      </c>
      <c r="E93" s="748" t="s">
        <v>1653</v>
      </c>
      <c r="F93" s="752"/>
      <c r="G93" s="752"/>
      <c r="H93" s="766">
        <v>0</v>
      </c>
      <c r="I93" s="752">
        <v>1</v>
      </c>
      <c r="J93" s="752">
        <v>715</v>
      </c>
      <c r="K93" s="766">
        <v>1</v>
      </c>
      <c r="L93" s="752">
        <v>1</v>
      </c>
      <c r="M93" s="753">
        <v>715</v>
      </c>
    </row>
    <row r="94" spans="1:13" ht="14.4" customHeight="1" x14ac:dyDescent="0.3">
      <c r="A94" s="747" t="s">
        <v>612</v>
      </c>
      <c r="B94" s="748" t="s">
        <v>1660</v>
      </c>
      <c r="C94" s="748" t="s">
        <v>1756</v>
      </c>
      <c r="D94" s="748" t="s">
        <v>948</v>
      </c>
      <c r="E94" s="748" t="s">
        <v>1757</v>
      </c>
      <c r="F94" s="752"/>
      <c r="G94" s="752"/>
      <c r="H94" s="766">
        <v>0</v>
      </c>
      <c r="I94" s="752">
        <v>5</v>
      </c>
      <c r="J94" s="752">
        <v>328.9</v>
      </c>
      <c r="K94" s="766">
        <v>1</v>
      </c>
      <c r="L94" s="752">
        <v>5</v>
      </c>
      <c r="M94" s="753">
        <v>328.9</v>
      </c>
    </row>
    <row r="95" spans="1:13" ht="14.4" customHeight="1" x14ac:dyDescent="0.3">
      <c r="A95" s="747" t="s">
        <v>612</v>
      </c>
      <c r="B95" s="748" t="s">
        <v>1660</v>
      </c>
      <c r="C95" s="748" t="s">
        <v>1758</v>
      </c>
      <c r="D95" s="748" t="s">
        <v>948</v>
      </c>
      <c r="E95" s="748" t="s">
        <v>1759</v>
      </c>
      <c r="F95" s="752"/>
      <c r="G95" s="752"/>
      <c r="H95" s="766">
        <v>0</v>
      </c>
      <c r="I95" s="752">
        <v>3</v>
      </c>
      <c r="J95" s="752">
        <v>2453.1400000000003</v>
      </c>
      <c r="K95" s="766">
        <v>1</v>
      </c>
      <c r="L95" s="752">
        <v>3</v>
      </c>
      <c r="M95" s="753">
        <v>2453.1400000000003</v>
      </c>
    </row>
    <row r="96" spans="1:13" ht="14.4" customHeight="1" x14ac:dyDescent="0.3">
      <c r="A96" s="747" t="s">
        <v>612</v>
      </c>
      <c r="B96" s="748" t="s">
        <v>1660</v>
      </c>
      <c r="C96" s="748" t="s">
        <v>1661</v>
      </c>
      <c r="D96" s="748" t="s">
        <v>948</v>
      </c>
      <c r="E96" s="748" t="s">
        <v>1662</v>
      </c>
      <c r="F96" s="752"/>
      <c r="G96" s="752"/>
      <c r="H96" s="766">
        <v>0</v>
      </c>
      <c r="I96" s="752">
        <v>3</v>
      </c>
      <c r="J96" s="752">
        <v>2105.4</v>
      </c>
      <c r="K96" s="766">
        <v>1</v>
      </c>
      <c r="L96" s="752">
        <v>3</v>
      </c>
      <c r="M96" s="753">
        <v>2105.4</v>
      </c>
    </row>
    <row r="97" spans="1:13" ht="14.4" customHeight="1" x14ac:dyDescent="0.3">
      <c r="A97" s="747" t="s">
        <v>612</v>
      </c>
      <c r="B97" s="748" t="s">
        <v>1760</v>
      </c>
      <c r="C97" s="748" t="s">
        <v>1761</v>
      </c>
      <c r="D97" s="748" t="s">
        <v>1762</v>
      </c>
      <c r="E97" s="748" t="s">
        <v>1763</v>
      </c>
      <c r="F97" s="752"/>
      <c r="G97" s="752"/>
      <c r="H97" s="766">
        <v>0</v>
      </c>
      <c r="I97" s="752">
        <v>3</v>
      </c>
      <c r="J97" s="752">
        <v>1106.67</v>
      </c>
      <c r="K97" s="766">
        <v>1</v>
      </c>
      <c r="L97" s="752">
        <v>3</v>
      </c>
      <c r="M97" s="753">
        <v>1106.67</v>
      </c>
    </row>
    <row r="98" spans="1:13" ht="14.4" customHeight="1" x14ac:dyDescent="0.3">
      <c r="A98" s="747" t="s">
        <v>612</v>
      </c>
      <c r="B98" s="748" t="s">
        <v>1541</v>
      </c>
      <c r="C98" s="748" t="s">
        <v>1667</v>
      </c>
      <c r="D98" s="748" t="s">
        <v>677</v>
      </c>
      <c r="E98" s="748" t="s">
        <v>927</v>
      </c>
      <c r="F98" s="752"/>
      <c r="G98" s="752"/>
      <c r="H98" s="766">
        <v>0</v>
      </c>
      <c r="I98" s="752">
        <v>3</v>
      </c>
      <c r="J98" s="752">
        <v>101.01</v>
      </c>
      <c r="K98" s="766">
        <v>1</v>
      </c>
      <c r="L98" s="752">
        <v>3</v>
      </c>
      <c r="M98" s="753">
        <v>101.01</v>
      </c>
    </row>
    <row r="99" spans="1:13" ht="14.4" customHeight="1" x14ac:dyDescent="0.3">
      <c r="A99" s="747" t="s">
        <v>612</v>
      </c>
      <c r="B99" s="748" t="s">
        <v>1541</v>
      </c>
      <c r="C99" s="748" t="s">
        <v>1542</v>
      </c>
      <c r="D99" s="748" t="s">
        <v>677</v>
      </c>
      <c r="E99" s="748" t="s">
        <v>1543</v>
      </c>
      <c r="F99" s="752"/>
      <c r="G99" s="752"/>
      <c r="H99" s="766">
        <v>0</v>
      </c>
      <c r="I99" s="752">
        <v>6</v>
      </c>
      <c r="J99" s="752">
        <v>303.84000000000009</v>
      </c>
      <c r="K99" s="766">
        <v>1</v>
      </c>
      <c r="L99" s="752">
        <v>6</v>
      </c>
      <c r="M99" s="753">
        <v>303.84000000000009</v>
      </c>
    </row>
    <row r="100" spans="1:13" ht="14.4" customHeight="1" x14ac:dyDescent="0.3">
      <c r="A100" s="747" t="s">
        <v>612</v>
      </c>
      <c r="B100" s="748" t="s">
        <v>1668</v>
      </c>
      <c r="C100" s="748" t="s">
        <v>1669</v>
      </c>
      <c r="D100" s="748" t="s">
        <v>1670</v>
      </c>
      <c r="E100" s="748" t="s">
        <v>1671</v>
      </c>
      <c r="F100" s="752"/>
      <c r="G100" s="752"/>
      <c r="H100" s="766">
        <v>0</v>
      </c>
      <c r="I100" s="752">
        <v>5</v>
      </c>
      <c r="J100" s="752">
        <v>1127.5</v>
      </c>
      <c r="K100" s="766">
        <v>1</v>
      </c>
      <c r="L100" s="752">
        <v>5</v>
      </c>
      <c r="M100" s="753">
        <v>1127.5</v>
      </c>
    </row>
    <row r="101" spans="1:13" ht="14.4" customHeight="1" x14ac:dyDescent="0.3">
      <c r="A101" s="747" t="s">
        <v>612</v>
      </c>
      <c r="B101" s="748" t="s">
        <v>1672</v>
      </c>
      <c r="C101" s="748" t="s">
        <v>1673</v>
      </c>
      <c r="D101" s="748" t="s">
        <v>770</v>
      </c>
      <c r="E101" s="748" t="s">
        <v>1674</v>
      </c>
      <c r="F101" s="752"/>
      <c r="G101" s="752"/>
      <c r="H101" s="766">
        <v>0</v>
      </c>
      <c r="I101" s="752">
        <v>1</v>
      </c>
      <c r="J101" s="752">
        <v>501.81999999999988</v>
      </c>
      <c r="K101" s="766">
        <v>1</v>
      </c>
      <c r="L101" s="752">
        <v>1</v>
      </c>
      <c r="M101" s="753">
        <v>501.81999999999988</v>
      </c>
    </row>
    <row r="102" spans="1:13" ht="14.4" customHeight="1" x14ac:dyDescent="0.3">
      <c r="A102" s="747" t="s">
        <v>612</v>
      </c>
      <c r="B102" s="748" t="s">
        <v>1672</v>
      </c>
      <c r="C102" s="748" t="s">
        <v>1764</v>
      </c>
      <c r="D102" s="748" t="s">
        <v>1676</v>
      </c>
      <c r="E102" s="748" t="s">
        <v>1765</v>
      </c>
      <c r="F102" s="752"/>
      <c r="G102" s="752"/>
      <c r="H102" s="766">
        <v>0</v>
      </c>
      <c r="I102" s="752">
        <v>1</v>
      </c>
      <c r="J102" s="752">
        <v>58.530000000000008</v>
      </c>
      <c r="K102" s="766">
        <v>1</v>
      </c>
      <c r="L102" s="752">
        <v>1</v>
      </c>
      <c r="M102" s="753">
        <v>58.530000000000008</v>
      </c>
    </row>
    <row r="103" spans="1:13" ht="14.4" customHeight="1" x14ac:dyDescent="0.3">
      <c r="A103" s="747" t="s">
        <v>612</v>
      </c>
      <c r="B103" s="748" t="s">
        <v>1766</v>
      </c>
      <c r="C103" s="748" t="s">
        <v>1767</v>
      </c>
      <c r="D103" s="748" t="s">
        <v>1768</v>
      </c>
      <c r="E103" s="748" t="s">
        <v>1769</v>
      </c>
      <c r="F103" s="752"/>
      <c r="G103" s="752"/>
      <c r="H103" s="766">
        <v>0</v>
      </c>
      <c r="I103" s="752">
        <v>1</v>
      </c>
      <c r="J103" s="752">
        <v>47.190000000000005</v>
      </c>
      <c r="K103" s="766">
        <v>1</v>
      </c>
      <c r="L103" s="752">
        <v>1</v>
      </c>
      <c r="M103" s="753">
        <v>47.190000000000005</v>
      </c>
    </row>
    <row r="104" spans="1:13" ht="14.4" customHeight="1" x14ac:dyDescent="0.3">
      <c r="A104" s="747" t="s">
        <v>612</v>
      </c>
      <c r="B104" s="748" t="s">
        <v>1766</v>
      </c>
      <c r="C104" s="748" t="s">
        <v>1770</v>
      </c>
      <c r="D104" s="748" t="s">
        <v>1768</v>
      </c>
      <c r="E104" s="748" t="s">
        <v>1771</v>
      </c>
      <c r="F104" s="752"/>
      <c r="G104" s="752"/>
      <c r="H104" s="766">
        <v>0</v>
      </c>
      <c r="I104" s="752">
        <v>2</v>
      </c>
      <c r="J104" s="752">
        <v>708.98</v>
      </c>
      <c r="K104" s="766">
        <v>1</v>
      </c>
      <c r="L104" s="752">
        <v>2</v>
      </c>
      <c r="M104" s="753">
        <v>708.98</v>
      </c>
    </row>
    <row r="105" spans="1:13" ht="14.4" customHeight="1" x14ac:dyDescent="0.3">
      <c r="A105" s="747" t="s">
        <v>612</v>
      </c>
      <c r="B105" s="748" t="s">
        <v>1686</v>
      </c>
      <c r="C105" s="748" t="s">
        <v>1772</v>
      </c>
      <c r="D105" s="748" t="s">
        <v>1688</v>
      </c>
      <c r="E105" s="748" t="s">
        <v>1773</v>
      </c>
      <c r="F105" s="752"/>
      <c r="G105" s="752"/>
      <c r="H105" s="766">
        <v>0</v>
      </c>
      <c r="I105" s="752">
        <v>2</v>
      </c>
      <c r="J105" s="752">
        <v>18.239999999999998</v>
      </c>
      <c r="K105" s="766">
        <v>1</v>
      </c>
      <c r="L105" s="752">
        <v>2</v>
      </c>
      <c r="M105" s="753">
        <v>18.239999999999998</v>
      </c>
    </row>
    <row r="106" spans="1:13" ht="14.4" customHeight="1" x14ac:dyDescent="0.3">
      <c r="A106" s="747" t="s">
        <v>612</v>
      </c>
      <c r="B106" s="748" t="s">
        <v>1544</v>
      </c>
      <c r="C106" s="748" t="s">
        <v>1545</v>
      </c>
      <c r="D106" s="748" t="s">
        <v>1546</v>
      </c>
      <c r="E106" s="748" t="s">
        <v>1547</v>
      </c>
      <c r="F106" s="752"/>
      <c r="G106" s="752"/>
      <c r="H106" s="766">
        <v>0</v>
      </c>
      <c r="I106" s="752">
        <v>1</v>
      </c>
      <c r="J106" s="752">
        <v>49.41</v>
      </c>
      <c r="K106" s="766">
        <v>1</v>
      </c>
      <c r="L106" s="752">
        <v>1</v>
      </c>
      <c r="M106" s="753">
        <v>49.41</v>
      </c>
    </row>
    <row r="107" spans="1:13" ht="14.4" customHeight="1" x14ac:dyDescent="0.3">
      <c r="A107" s="747" t="s">
        <v>612</v>
      </c>
      <c r="B107" s="748" t="s">
        <v>1544</v>
      </c>
      <c r="C107" s="748" t="s">
        <v>1774</v>
      </c>
      <c r="D107" s="748" t="s">
        <v>1546</v>
      </c>
      <c r="E107" s="748" t="s">
        <v>1775</v>
      </c>
      <c r="F107" s="752"/>
      <c r="G107" s="752"/>
      <c r="H107" s="766">
        <v>0</v>
      </c>
      <c r="I107" s="752">
        <v>3</v>
      </c>
      <c r="J107" s="752">
        <v>286.31</v>
      </c>
      <c r="K107" s="766">
        <v>1</v>
      </c>
      <c r="L107" s="752">
        <v>3</v>
      </c>
      <c r="M107" s="753">
        <v>286.31</v>
      </c>
    </row>
    <row r="108" spans="1:13" ht="14.4" customHeight="1" x14ac:dyDescent="0.3">
      <c r="A108" s="747" t="s">
        <v>612</v>
      </c>
      <c r="B108" s="748" t="s">
        <v>1692</v>
      </c>
      <c r="C108" s="748" t="s">
        <v>1693</v>
      </c>
      <c r="D108" s="748" t="s">
        <v>1011</v>
      </c>
      <c r="E108" s="748" t="s">
        <v>1694</v>
      </c>
      <c r="F108" s="752"/>
      <c r="G108" s="752"/>
      <c r="H108" s="766">
        <v>0</v>
      </c>
      <c r="I108" s="752">
        <v>2</v>
      </c>
      <c r="J108" s="752">
        <v>90.97999999999999</v>
      </c>
      <c r="K108" s="766">
        <v>1</v>
      </c>
      <c r="L108" s="752">
        <v>2</v>
      </c>
      <c r="M108" s="753">
        <v>90.97999999999999</v>
      </c>
    </row>
    <row r="109" spans="1:13" ht="14.4" customHeight="1" x14ac:dyDescent="0.3">
      <c r="A109" s="747" t="s">
        <v>612</v>
      </c>
      <c r="B109" s="748" t="s">
        <v>1695</v>
      </c>
      <c r="C109" s="748" t="s">
        <v>1776</v>
      </c>
      <c r="D109" s="748" t="s">
        <v>1697</v>
      </c>
      <c r="E109" s="748" t="s">
        <v>1777</v>
      </c>
      <c r="F109" s="752"/>
      <c r="G109" s="752"/>
      <c r="H109" s="766">
        <v>0</v>
      </c>
      <c r="I109" s="752">
        <v>2</v>
      </c>
      <c r="J109" s="752">
        <v>183.06000000000006</v>
      </c>
      <c r="K109" s="766">
        <v>1</v>
      </c>
      <c r="L109" s="752">
        <v>2</v>
      </c>
      <c r="M109" s="753">
        <v>183.06000000000006</v>
      </c>
    </row>
    <row r="110" spans="1:13" ht="14.4" customHeight="1" x14ac:dyDescent="0.3">
      <c r="A110" s="747" t="s">
        <v>612</v>
      </c>
      <c r="B110" s="748" t="s">
        <v>1778</v>
      </c>
      <c r="C110" s="748" t="s">
        <v>1779</v>
      </c>
      <c r="D110" s="748" t="s">
        <v>1780</v>
      </c>
      <c r="E110" s="748" t="s">
        <v>1781</v>
      </c>
      <c r="F110" s="752"/>
      <c r="G110" s="752"/>
      <c r="H110" s="766">
        <v>0</v>
      </c>
      <c r="I110" s="752">
        <v>3</v>
      </c>
      <c r="J110" s="752">
        <v>415.54000000000008</v>
      </c>
      <c r="K110" s="766">
        <v>1</v>
      </c>
      <c r="L110" s="752">
        <v>3</v>
      </c>
      <c r="M110" s="753">
        <v>415.54000000000008</v>
      </c>
    </row>
    <row r="111" spans="1:13" ht="14.4" customHeight="1" x14ac:dyDescent="0.3">
      <c r="A111" s="747" t="s">
        <v>612</v>
      </c>
      <c r="B111" s="748" t="s">
        <v>1782</v>
      </c>
      <c r="C111" s="748" t="s">
        <v>1783</v>
      </c>
      <c r="D111" s="748" t="s">
        <v>1784</v>
      </c>
      <c r="E111" s="748" t="s">
        <v>1785</v>
      </c>
      <c r="F111" s="752"/>
      <c r="G111" s="752"/>
      <c r="H111" s="766">
        <v>0</v>
      </c>
      <c r="I111" s="752">
        <v>6</v>
      </c>
      <c r="J111" s="752">
        <v>487.20000000000016</v>
      </c>
      <c r="K111" s="766">
        <v>1</v>
      </c>
      <c r="L111" s="752">
        <v>6</v>
      </c>
      <c r="M111" s="753">
        <v>487.20000000000016</v>
      </c>
    </row>
    <row r="112" spans="1:13" ht="14.4" customHeight="1" x14ac:dyDescent="0.3">
      <c r="A112" s="747" t="s">
        <v>612</v>
      </c>
      <c r="B112" s="748" t="s">
        <v>1786</v>
      </c>
      <c r="C112" s="748" t="s">
        <v>1787</v>
      </c>
      <c r="D112" s="748" t="s">
        <v>1788</v>
      </c>
      <c r="E112" s="748" t="s">
        <v>1681</v>
      </c>
      <c r="F112" s="752"/>
      <c r="G112" s="752"/>
      <c r="H112" s="766">
        <v>0</v>
      </c>
      <c r="I112" s="752">
        <v>2</v>
      </c>
      <c r="J112" s="752">
        <v>635.19000000000005</v>
      </c>
      <c r="K112" s="766">
        <v>1</v>
      </c>
      <c r="L112" s="752">
        <v>2</v>
      </c>
      <c r="M112" s="753">
        <v>635.19000000000005</v>
      </c>
    </row>
    <row r="113" spans="1:13" ht="14.4" customHeight="1" x14ac:dyDescent="0.3">
      <c r="A113" s="747" t="s">
        <v>612</v>
      </c>
      <c r="B113" s="748" t="s">
        <v>1789</v>
      </c>
      <c r="C113" s="748" t="s">
        <v>1790</v>
      </c>
      <c r="D113" s="748" t="s">
        <v>1292</v>
      </c>
      <c r="E113" s="748" t="s">
        <v>1293</v>
      </c>
      <c r="F113" s="752">
        <v>2</v>
      </c>
      <c r="G113" s="752">
        <v>228.04000000000002</v>
      </c>
      <c r="H113" s="766">
        <v>1</v>
      </c>
      <c r="I113" s="752"/>
      <c r="J113" s="752"/>
      <c r="K113" s="766">
        <v>0</v>
      </c>
      <c r="L113" s="752">
        <v>2</v>
      </c>
      <c r="M113" s="753">
        <v>228.04000000000002</v>
      </c>
    </row>
    <row r="114" spans="1:13" ht="14.4" customHeight="1" x14ac:dyDescent="0.3">
      <c r="A114" s="747" t="s">
        <v>612</v>
      </c>
      <c r="B114" s="748" t="s">
        <v>1705</v>
      </c>
      <c r="C114" s="748" t="s">
        <v>1791</v>
      </c>
      <c r="D114" s="748" t="s">
        <v>1389</v>
      </c>
      <c r="E114" s="748" t="s">
        <v>1792</v>
      </c>
      <c r="F114" s="752"/>
      <c r="G114" s="752"/>
      <c r="H114" s="766">
        <v>0</v>
      </c>
      <c r="I114" s="752">
        <v>6</v>
      </c>
      <c r="J114" s="752">
        <v>1175.9400000000003</v>
      </c>
      <c r="K114" s="766">
        <v>1</v>
      </c>
      <c r="L114" s="752">
        <v>6</v>
      </c>
      <c r="M114" s="753">
        <v>1175.9400000000003</v>
      </c>
    </row>
    <row r="115" spans="1:13" ht="14.4" customHeight="1" x14ac:dyDescent="0.3">
      <c r="A115" s="747" t="s">
        <v>612</v>
      </c>
      <c r="B115" s="748" t="s">
        <v>1705</v>
      </c>
      <c r="C115" s="748" t="s">
        <v>1707</v>
      </c>
      <c r="D115" s="748" t="s">
        <v>1025</v>
      </c>
      <c r="E115" s="748" t="s">
        <v>1024</v>
      </c>
      <c r="F115" s="752"/>
      <c r="G115" s="752"/>
      <c r="H115" s="766">
        <v>0</v>
      </c>
      <c r="I115" s="752">
        <v>4</v>
      </c>
      <c r="J115" s="752">
        <v>163.68</v>
      </c>
      <c r="K115" s="766">
        <v>1</v>
      </c>
      <c r="L115" s="752">
        <v>4</v>
      </c>
      <c r="M115" s="753">
        <v>163.68</v>
      </c>
    </row>
    <row r="116" spans="1:13" ht="14.4" customHeight="1" x14ac:dyDescent="0.3">
      <c r="A116" s="747" t="s">
        <v>612</v>
      </c>
      <c r="B116" s="748" t="s">
        <v>1705</v>
      </c>
      <c r="C116" s="748" t="s">
        <v>1793</v>
      </c>
      <c r="D116" s="748" t="s">
        <v>1794</v>
      </c>
      <c r="E116" s="748" t="s">
        <v>1039</v>
      </c>
      <c r="F116" s="752"/>
      <c r="G116" s="752"/>
      <c r="H116" s="766">
        <v>0</v>
      </c>
      <c r="I116" s="752">
        <v>15</v>
      </c>
      <c r="J116" s="752">
        <v>2466.4500000000003</v>
      </c>
      <c r="K116" s="766">
        <v>1</v>
      </c>
      <c r="L116" s="752">
        <v>15</v>
      </c>
      <c r="M116" s="753">
        <v>2466.4500000000003</v>
      </c>
    </row>
    <row r="117" spans="1:13" ht="14.4" customHeight="1" x14ac:dyDescent="0.3">
      <c r="A117" s="747" t="s">
        <v>612</v>
      </c>
      <c r="B117" s="748" t="s">
        <v>1705</v>
      </c>
      <c r="C117" s="748" t="s">
        <v>1795</v>
      </c>
      <c r="D117" s="748" t="s">
        <v>1386</v>
      </c>
      <c r="E117" s="748" t="s">
        <v>1039</v>
      </c>
      <c r="F117" s="752"/>
      <c r="G117" s="752"/>
      <c r="H117" s="766">
        <v>0</v>
      </c>
      <c r="I117" s="752">
        <v>20</v>
      </c>
      <c r="J117" s="752">
        <v>6552.82</v>
      </c>
      <c r="K117" s="766">
        <v>1</v>
      </c>
      <c r="L117" s="752">
        <v>20</v>
      </c>
      <c r="M117" s="753">
        <v>6552.82</v>
      </c>
    </row>
    <row r="118" spans="1:13" ht="14.4" customHeight="1" x14ac:dyDescent="0.3">
      <c r="A118" s="747" t="s">
        <v>612</v>
      </c>
      <c r="B118" s="748" t="s">
        <v>1705</v>
      </c>
      <c r="C118" s="748" t="s">
        <v>1708</v>
      </c>
      <c r="D118" s="748" t="s">
        <v>1051</v>
      </c>
      <c r="E118" s="748" t="s">
        <v>1039</v>
      </c>
      <c r="F118" s="752"/>
      <c r="G118" s="752"/>
      <c r="H118" s="766">
        <v>0</v>
      </c>
      <c r="I118" s="752">
        <v>16</v>
      </c>
      <c r="J118" s="752">
        <v>2507.2200000000003</v>
      </c>
      <c r="K118" s="766">
        <v>1</v>
      </c>
      <c r="L118" s="752">
        <v>16</v>
      </c>
      <c r="M118" s="753">
        <v>2507.2200000000003</v>
      </c>
    </row>
    <row r="119" spans="1:13" ht="14.4" customHeight="1" x14ac:dyDescent="0.3">
      <c r="A119" s="747" t="s">
        <v>612</v>
      </c>
      <c r="B119" s="748" t="s">
        <v>1705</v>
      </c>
      <c r="C119" s="748" t="s">
        <v>1796</v>
      </c>
      <c r="D119" s="748" t="s">
        <v>1384</v>
      </c>
      <c r="E119" s="748" t="s">
        <v>1027</v>
      </c>
      <c r="F119" s="752"/>
      <c r="G119" s="752"/>
      <c r="H119" s="766">
        <v>0</v>
      </c>
      <c r="I119" s="752">
        <v>3</v>
      </c>
      <c r="J119" s="752">
        <v>335.84999999999991</v>
      </c>
      <c r="K119" s="766">
        <v>1</v>
      </c>
      <c r="L119" s="752">
        <v>3</v>
      </c>
      <c r="M119" s="753">
        <v>335.84999999999991</v>
      </c>
    </row>
    <row r="120" spans="1:13" ht="14.4" customHeight="1" x14ac:dyDescent="0.3">
      <c r="A120" s="747" t="s">
        <v>612</v>
      </c>
      <c r="B120" s="748" t="s">
        <v>1705</v>
      </c>
      <c r="C120" s="748" t="s">
        <v>1797</v>
      </c>
      <c r="D120" s="748" t="s">
        <v>1382</v>
      </c>
      <c r="E120" s="748" t="s">
        <v>1027</v>
      </c>
      <c r="F120" s="752"/>
      <c r="G120" s="752"/>
      <c r="H120" s="766">
        <v>0</v>
      </c>
      <c r="I120" s="752">
        <v>2</v>
      </c>
      <c r="J120" s="752">
        <v>223.90000000000003</v>
      </c>
      <c r="K120" s="766">
        <v>1</v>
      </c>
      <c r="L120" s="752">
        <v>2</v>
      </c>
      <c r="M120" s="753">
        <v>223.90000000000003</v>
      </c>
    </row>
    <row r="121" spans="1:13" ht="14.4" customHeight="1" x14ac:dyDescent="0.3">
      <c r="A121" s="747" t="s">
        <v>612</v>
      </c>
      <c r="B121" s="748" t="s">
        <v>1705</v>
      </c>
      <c r="C121" s="748" t="s">
        <v>1798</v>
      </c>
      <c r="D121" s="748" t="s">
        <v>1371</v>
      </c>
      <c r="E121" s="748" t="s">
        <v>1032</v>
      </c>
      <c r="F121" s="752"/>
      <c r="G121" s="752"/>
      <c r="H121" s="766">
        <v>0</v>
      </c>
      <c r="I121" s="752">
        <v>1</v>
      </c>
      <c r="J121" s="752">
        <v>163.66999999999999</v>
      </c>
      <c r="K121" s="766">
        <v>1</v>
      </c>
      <c r="L121" s="752">
        <v>1</v>
      </c>
      <c r="M121" s="753">
        <v>163.66999999999999</v>
      </c>
    </row>
    <row r="122" spans="1:13" ht="14.4" customHeight="1" x14ac:dyDescent="0.3">
      <c r="A122" s="747" t="s">
        <v>612</v>
      </c>
      <c r="B122" s="748" t="s">
        <v>1705</v>
      </c>
      <c r="C122" s="748" t="s">
        <v>1799</v>
      </c>
      <c r="D122" s="748" t="s">
        <v>1385</v>
      </c>
      <c r="E122" s="748" t="s">
        <v>1032</v>
      </c>
      <c r="F122" s="752"/>
      <c r="G122" s="752"/>
      <c r="H122" s="766">
        <v>0</v>
      </c>
      <c r="I122" s="752">
        <v>2</v>
      </c>
      <c r="J122" s="752">
        <v>259.94000000000005</v>
      </c>
      <c r="K122" s="766">
        <v>1</v>
      </c>
      <c r="L122" s="752">
        <v>2</v>
      </c>
      <c r="M122" s="753">
        <v>259.94000000000005</v>
      </c>
    </row>
    <row r="123" spans="1:13" ht="14.4" customHeight="1" x14ac:dyDescent="0.3">
      <c r="A123" s="747" t="s">
        <v>591</v>
      </c>
      <c r="B123" s="748" t="s">
        <v>1800</v>
      </c>
      <c r="C123" s="748" t="s">
        <v>1801</v>
      </c>
      <c r="D123" s="748" t="s">
        <v>1802</v>
      </c>
      <c r="E123" s="748" t="s">
        <v>1803</v>
      </c>
      <c r="F123" s="752"/>
      <c r="G123" s="752"/>
      <c r="H123" s="766">
        <v>0</v>
      </c>
      <c r="I123" s="752">
        <v>13</v>
      </c>
      <c r="J123" s="752">
        <v>3560.7000000000007</v>
      </c>
      <c r="K123" s="766">
        <v>1</v>
      </c>
      <c r="L123" s="752">
        <v>13</v>
      </c>
      <c r="M123" s="753">
        <v>3560.7000000000007</v>
      </c>
    </row>
    <row r="124" spans="1:13" ht="14.4" customHeight="1" x14ac:dyDescent="0.3">
      <c r="A124" s="747" t="s">
        <v>591</v>
      </c>
      <c r="B124" s="748" t="s">
        <v>1558</v>
      </c>
      <c r="C124" s="748" t="s">
        <v>1559</v>
      </c>
      <c r="D124" s="748" t="s">
        <v>764</v>
      </c>
      <c r="E124" s="748" t="s">
        <v>1560</v>
      </c>
      <c r="F124" s="752"/>
      <c r="G124" s="752"/>
      <c r="H124" s="766">
        <v>0</v>
      </c>
      <c r="I124" s="752">
        <v>7</v>
      </c>
      <c r="J124" s="752">
        <v>899.08000000000015</v>
      </c>
      <c r="K124" s="766">
        <v>1</v>
      </c>
      <c r="L124" s="752">
        <v>7</v>
      </c>
      <c r="M124" s="753">
        <v>899.08000000000015</v>
      </c>
    </row>
    <row r="125" spans="1:13" ht="14.4" customHeight="1" x14ac:dyDescent="0.3">
      <c r="A125" s="747" t="s">
        <v>591</v>
      </c>
      <c r="B125" s="748" t="s">
        <v>1561</v>
      </c>
      <c r="C125" s="748" t="s">
        <v>1562</v>
      </c>
      <c r="D125" s="748" t="s">
        <v>824</v>
      </c>
      <c r="E125" s="748" t="s">
        <v>825</v>
      </c>
      <c r="F125" s="752"/>
      <c r="G125" s="752"/>
      <c r="H125" s="766">
        <v>0</v>
      </c>
      <c r="I125" s="752">
        <v>2</v>
      </c>
      <c r="J125" s="752">
        <v>80.78</v>
      </c>
      <c r="K125" s="766">
        <v>1</v>
      </c>
      <c r="L125" s="752">
        <v>2</v>
      </c>
      <c r="M125" s="753">
        <v>80.78</v>
      </c>
    </row>
    <row r="126" spans="1:13" ht="14.4" customHeight="1" x14ac:dyDescent="0.3">
      <c r="A126" s="747" t="s">
        <v>591</v>
      </c>
      <c r="B126" s="748" t="s">
        <v>1570</v>
      </c>
      <c r="C126" s="748" t="s">
        <v>1571</v>
      </c>
      <c r="D126" s="748" t="s">
        <v>731</v>
      </c>
      <c r="E126" s="748" t="s">
        <v>732</v>
      </c>
      <c r="F126" s="752"/>
      <c r="G126" s="752"/>
      <c r="H126" s="766">
        <v>0</v>
      </c>
      <c r="I126" s="752">
        <v>1</v>
      </c>
      <c r="J126" s="752">
        <v>88.45</v>
      </c>
      <c r="K126" s="766">
        <v>1</v>
      </c>
      <c r="L126" s="752">
        <v>1</v>
      </c>
      <c r="M126" s="753">
        <v>88.45</v>
      </c>
    </row>
    <row r="127" spans="1:13" ht="14.4" customHeight="1" x14ac:dyDescent="0.3">
      <c r="A127" s="747" t="s">
        <v>591</v>
      </c>
      <c r="B127" s="748" t="s">
        <v>1582</v>
      </c>
      <c r="C127" s="748" t="s">
        <v>1583</v>
      </c>
      <c r="D127" s="748" t="s">
        <v>1584</v>
      </c>
      <c r="E127" s="748" t="s">
        <v>1585</v>
      </c>
      <c r="F127" s="752">
        <v>30</v>
      </c>
      <c r="G127" s="752">
        <v>1088.7</v>
      </c>
      <c r="H127" s="766">
        <v>1</v>
      </c>
      <c r="I127" s="752"/>
      <c r="J127" s="752"/>
      <c r="K127" s="766">
        <v>0</v>
      </c>
      <c r="L127" s="752">
        <v>30</v>
      </c>
      <c r="M127" s="753">
        <v>1088.7</v>
      </c>
    </row>
    <row r="128" spans="1:13" ht="14.4" customHeight="1" x14ac:dyDescent="0.3">
      <c r="A128" s="747" t="s">
        <v>591</v>
      </c>
      <c r="B128" s="748" t="s">
        <v>1582</v>
      </c>
      <c r="C128" s="748" t="s">
        <v>1586</v>
      </c>
      <c r="D128" s="748" t="s">
        <v>1587</v>
      </c>
      <c r="E128" s="748" t="s">
        <v>1588</v>
      </c>
      <c r="F128" s="752"/>
      <c r="G128" s="752"/>
      <c r="H128" s="766">
        <v>0</v>
      </c>
      <c r="I128" s="752">
        <v>13</v>
      </c>
      <c r="J128" s="752">
        <v>4085.5099999999998</v>
      </c>
      <c r="K128" s="766">
        <v>1</v>
      </c>
      <c r="L128" s="752">
        <v>13</v>
      </c>
      <c r="M128" s="753">
        <v>4085.5099999999998</v>
      </c>
    </row>
    <row r="129" spans="1:13" ht="14.4" customHeight="1" x14ac:dyDescent="0.3">
      <c r="A129" s="747" t="s">
        <v>591</v>
      </c>
      <c r="B129" s="748" t="s">
        <v>1650</v>
      </c>
      <c r="C129" s="748" t="s">
        <v>1651</v>
      </c>
      <c r="D129" s="748" t="s">
        <v>1652</v>
      </c>
      <c r="E129" s="748" t="s">
        <v>1653</v>
      </c>
      <c r="F129" s="752"/>
      <c r="G129" s="752"/>
      <c r="H129" s="766">
        <v>0</v>
      </c>
      <c r="I129" s="752">
        <v>115</v>
      </c>
      <c r="J129" s="752">
        <v>82405.179999999993</v>
      </c>
      <c r="K129" s="766">
        <v>1</v>
      </c>
      <c r="L129" s="752">
        <v>115</v>
      </c>
      <c r="M129" s="753">
        <v>82405.179999999993</v>
      </c>
    </row>
    <row r="130" spans="1:13" ht="14.4" customHeight="1" x14ac:dyDescent="0.3">
      <c r="A130" s="747" t="s">
        <v>591</v>
      </c>
      <c r="B130" s="748" t="s">
        <v>1654</v>
      </c>
      <c r="C130" s="748" t="s">
        <v>1804</v>
      </c>
      <c r="D130" s="748" t="s">
        <v>1656</v>
      </c>
      <c r="E130" s="748" t="s">
        <v>1805</v>
      </c>
      <c r="F130" s="752"/>
      <c r="G130" s="752"/>
      <c r="H130" s="766">
        <v>0</v>
      </c>
      <c r="I130" s="752">
        <v>80</v>
      </c>
      <c r="J130" s="752">
        <v>6569.6</v>
      </c>
      <c r="K130" s="766">
        <v>1</v>
      </c>
      <c r="L130" s="752">
        <v>80</v>
      </c>
      <c r="M130" s="753">
        <v>6569.6</v>
      </c>
    </row>
    <row r="131" spans="1:13" ht="14.4" customHeight="1" x14ac:dyDescent="0.3">
      <c r="A131" s="747" t="s">
        <v>591</v>
      </c>
      <c r="B131" s="748" t="s">
        <v>1654</v>
      </c>
      <c r="C131" s="748" t="s">
        <v>1658</v>
      </c>
      <c r="D131" s="748" t="s">
        <v>1656</v>
      </c>
      <c r="E131" s="748" t="s">
        <v>1659</v>
      </c>
      <c r="F131" s="752"/>
      <c r="G131" s="752"/>
      <c r="H131" s="766">
        <v>0</v>
      </c>
      <c r="I131" s="752">
        <v>540</v>
      </c>
      <c r="J131" s="752">
        <v>79790.399999999994</v>
      </c>
      <c r="K131" s="766">
        <v>1</v>
      </c>
      <c r="L131" s="752">
        <v>540</v>
      </c>
      <c r="M131" s="753">
        <v>79790.399999999994</v>
      </c>
    </row>
    <row r="132" spans="1:13" ht="14.4" customHeight="1" x14ac:dyDescent="0.3">
      <c r="A132" s="747" t="s">
        <v>591</v>
      </c>
      <c r="B132" s="748" t="s">
        <v>1660</v>
      </c>
      <c r="C132" s="748" t="s">
        <v>1806</v>
      </c>
      <c r="D132" s="748" t="s">
        <v>1438</v>
      </c>
      <c r="E132" s="748" t="s">
        <v>1757</v>
      </c>
      <c r="F132" s="752">
        <v>7</v>
      </c>
      <c r="G132" s="752">
        <v>1379.8400000000001</v>
      </c>
      <c r="H132" s="766">
        <v>1</v>
      </c>
      <c r="I132" s="752"/>
      <c r="J132" s="752"/>
      <c r="K132" s="766">
        <v>0</v>
      </c>
      <c r="L132" s="752">
        <v>7</v>
      </c>
      <c r="M132" s="753">
        <v>1379.8400000000001</v>
      </c>
    </row>
    <row r="133" spans="1:13" ht="14.4" customHeight="1" x14ac:dyDescent="0.3">
      <c r="A133" s="747" t="s">
        <v>591</v>
      </c>
      <c r="B133" s="748" t="s">
        <v>1660</v>
      </c>
      <c r="C133" s="748" t="s">
        <v>1807</v>
      </c>
      <c r="D133" s="748" t="s">
        <v>1438</v>
      </c>
      <c r="E133" s="748" t="s">
        <v>1662</v>
      </c>
      <c r="F133" s="752">
        <v>1</v>
      </c>
      <c r="G133" s="752">
        <v>841.5</v>
      </c>
      <c r="H133" s="766">
        <v>1</v>
      </c>
      <c r="I133" s="752"/>
      <c r="J133" s="752"/>
      <c r="K133" s="766">
        <v>0</v>
      </c>
      <c r="L133" s="752">
        <v>1</v>
      </c>
      <c r="M133" s="753">
        <v>841.5</v>
      </c>
    </row>
    <row r="134" spans="1:13" ht="14.4" customHeight="1" x14ac:dyDescent="0.3">
      <c r="A134" s="747" t="s">
        <v>591</v>
      </c>
      <c r="B134" s="748" t="s">
        <v>1660</v>
      </c>
      <c r="C134" s="748" t="s">
        <v>1756</v>
      </c>
      <c r="D134" s="748" t="s">
        <v>948</v>
      </c>
      <c r="E134" s="748" t="s">
        <v>1757</v>
      </c>
      <c r="F134" s="752"/>
      <c r="G134" s="752"/>
      <c r="H134" s="766">
        <v>0</v>
      </c>
      <c r="I134" s="752">
        <v>236</v>
      </c>
      <c r="J134" s="752">
        <v>21808.600000000002</v>
      </c>
      <c r="K134" s="766">
        <v>1</v>
      </c>
      <c r="L134" s="752">
        <v>236</v>
      </c>
      <c r="M134" s="753">
        <v>21808.600000000002</v>
      </c>
    </row>
    <row r="135" spans="1:13" ht="14.4" customHeight="1" x14ac:dyDescent="0.3">
      <c r="A135" s="747" t="s">
        <v>591</v>
      </c>
      <c r="B135" s="748" t="s">
        <v>1660</v>
      </c>
      <c r="C135" s="748" t="s">
        <v>1758</v>
      </c>
      <c r="D135" s="748" t="s">
        <v>948</v>
      </c>
      <c r="E135" s="748" t="s">
        <v>1759</v>
      </c>
      <c r="F135" s="752"/>
      <c r="G135" s="752"/>
      <c r="H135" s="766">
        <v>0</v>
      </c>
      <c r="I135" s="752">
        <v>24</v>
      </c>
      <c r="J135" s="752">
        <v>19624.160000000003</v>
      </c>
      <c r="K135" s="766">
        <v>1</v>
      </c>
      <c r="L135" s="752">
        <v>24</v>
      </c>
      <c r="M135" s="753">
        <v>19624.160000000003</v>
      </c>
    </row>
    <row r="136" spans="1:13" ht="14.4" customHeight="1" x14ac:dyDescent="0.3">
      <c r="A136" s="747" t="s">
        <v>591</v>
      </c>
      <c r="B136" s="748" t="s">
        <v>1660</v>
      </c>
      <c r="C136" s="748" t="s">
        <v>1661</v>
      </c>
      <c r="D136" s="748" t="s">
        <v>948</v>
      </c>
      <c r="E136" s="748" t="s">
        <v>1662</v>
      </c>
      <c r="F136" s="752"/>
      <c r="G136" s="752"/>
      <c r="H136" s="766">
        <v>0</v>
      </c>
      <c r="I136" s="752">
        <v>13</v>
      </c>
      <c r="J136" s="752">
        <v>8824.2000000000007</v>
      </c>
      <c r="K136" s="766">
        <v>1</v>
      </c>
      <c r="L136" s="752">
        <v>13</v>
      </c>
      <c r="M136" s="753">
        <v>8824.2000000000007</v>
      </c>
    </row>
    <row r="137" spans="1:13" ht="14.4" customHeight="1" x14ac:dyDescent="0.3">
      <c r="A137" s="747" t="s">
        <v>591</v>
      </c>
      <c r="B137" s="748" t="s">
        <v>1663</v>
      </c>
      <c r="C137" s="748" t="s">
        <v>1664</v>
      </c>
      <c r="D137" s="748" t="s">
        <v>1665</v>
      </c>
      <c r="E137" s="748" t="s">
        <v>1666</v>
      </c>
      <c r="F137" s="752"/>
      <c r="G137" s="752"/>
      <c r="H137" s="766">
        <v>0</v>
      </c>
      <c r="I137" s="752">
        <v>72</v>
      </c>
      <c r="J137" s="752">
        <v>7920</v>
      </c>
      <c r="K137" s="766">
        <v>1</v>
      </c>
      <c r="L137" s="752">
        <v>72</v>
      </c>
      <c r="M137" s="753">
        <v>7920</v>
      </c>
    </row>
    <row r="138" spans="1:13" ht="14.4" customHeight="1" x14ac:dyDescent="0.3">
      <c r="A138" s="747" t="s">
        <v>591</v>
      </c>
      <c r="B138" s="748" t="s">
        <v>1541</v>
      </c>
      <c r="C138" s="748" t="s">
        <v>1542</v>
      </c>
      <c r="D138" s="748" t="s">
        <v>677</v>
      </c>
      <c r="E138" s="748" t="s">
        <v>1543</v>
      </c>
      <c r="F138" s="752"/>
      <c r="G138" s="752"/>
      <c r="H138" s="766">
        <v>0</v>
      </c>
      <c r="I138" s="752">
        <v>41</v>
      </c>
      <c r="J138" s="752">
        <v>2078.1400000000003</v>
      </c>
      <c r="K138" s="766">
        <v>1</v>
      </c>
      <c r="L138" s="752">
        <v>41</v>
      </c>
      <c r="M138" s="753">
        <v>2078.1400000000003</v>
      </c>
    </row>
    <row r="139" spans="1:13" ht="14.4" customHeight="1" x14ac:dyDescent="0.3">
      <c r="A139" s="747" t="s">
        <v>591</v>
      </c>
      <c r="B139" s="748" t="s">
        <v>1668</v>
      </c>
      <c r="C139" s="748" t="s">
        <v>1808</v>
      </c>
      <c r="D139" s="748" t="s">
        <v>1670</v>
      </c>
      <c r="E139" s="748" t="s">
        <v>1809</v>
      </c>
      <c r="F139" s="752"/>
      <c r="G139" s="752"/>
      <c r="H139" s="766">
        <v>0</v>
      </c>
      <c r="I139" s="752">
        <v>3</v>
      </c>
      <c r="J139" s="752">
        <v>494.99998166609828</v>
      </c>
      <c r="K139" s="766">
        <v>1</v>
      </c>
      <c r="L139" s="752">
        <v>3</v>
      </c>
      <c r="M139" s="753">
        <v>494.99998166609828</v>
      </c>
    </row>
    <row r="140" spans="1:13" ht="14.4" customHeight="1" x14ac:dyDescent="0.3">
      <c r="A140" s="747" t="s">
        <v>591</v>
      </c>
      <c r="B140" s="748" t="s">
        <v>1668</v>
      </c>
      <c r="C140" s="748" t="s">
        <v>1669</v>
      </c>
      <c r="D140" s="748" t="s">
        <v>1670</v>
      </c>
      <c r="E140" s="748" t="s">
        <v>1671</v>
      </c>
      <c r="F140" s="752"/>
      <c r="G140" s="752"/>
      <c r="H140" s="766">
        <v>0</v>
      </c>
      <c r="I140" s="752">
        <v>9</v>
      </c>
      <c r="J140" s="752">
        <v>2029.5</v>
      </c>
      <c r="K140" s="766">
        <v>1</v>
      </c>
      <c r="L140" s="752">
        <v>9</v>
      </c>
      <c r="M140" s="753">
        <v>2029.5</v>
      </c>
    </row>
    <row r="141" spans="1:13" ht="14.4" customHeight="1" x14ac:dyDescent="0.3">
      <c r="A141" s="747" t="s">
        <v>591</v>
      </c>
      <c r="B141" s="748" t="s">
        <v>1544</v>
      </c>
      <c r="C141" s="748" t="s">
        <v>1545</v>
      </c>
      <c r="D141" s="748" t="s">
        <v>1546</v>
      </c>
      <c r="E141" s="748" t="s">
        <v>1547</v>
      </c>
      <c r="F141" s="752"/>
      <c r="G141" s="752"/>
      <c r="H141" s="766">
        <v>0</v>
      </c>
      <c r="I141" s="752">
        <v>9</v>
      </c>
      <c r="J141" s="752">
        <v>444.49</v>
      </c>
      <c r="K141" s="766">
        <v>1</v>
      </c>
      <c r="L141" s="752">
        <v>9</v>
      </c>
      <c r="M141" s="753">
        <v>444.49</v>
      </c>
    </row>
    <row r="142" spans="1:13" ht="14.4" customHeight="1" x14ac:dyDescent="0.3">
      <c r="A142" s="747" t="s">
        <v>591</v>
      </c>
      <c r="B142" s="748" t="s">
        <v>1544</v>
      </c>
      <c r="C142" s="748" t="s">
        <v>1810</v>
      </c>
      <c r="D142" s="748" t="s">
        <v>1546</v>
      </c>
      <c r="E142" s="748" t="s">
        <v>1811</v>
      </c>
      <c r="F142" s="752"/>
      <c r="G142" s="752"/>
      <c r="H142" s="766">
        <v>0</v>
      </c>
      <c r="I142" s="752">
        <v>1</v>
      </c>
      <c r="J142" s="752">
        <v>67.319999999999993</v>
      </c>
      <c r="K142" s="766">
        <v>1</v>
      </c>
      <c r="L142" s="752">
        <v>1</v>
      </c>
      <c r="M142" s="753">
        <v>67.319999999999993</v>
      </c>
    </row>
    <row r="143" spans="1:13" ht="14.4" customHeight="1" x14ac:dyDescent="0.3">
      <c r="A143" s="747" t="s">
        <v>591</v>
      </c>
      <c r="B143" s="748" t="s">
        <v>1782</v>
      </c>
      <c r="C143" s="748" t="s">
        <v>1812</v>
      </c>
      <c r="D143" s="748" t="s">
        <v>1457</v>
      </c>
      <c r="E143" s="748" t="s">
        <v>1813</v>
      </c>
      <c r="F143" s="752"/>
      <c r="G143" s="752"/>
      <c r="H143" s="766">
        <v>0</v>
      </c>
      <c r="I143" s="752">
        <v>3</v>
      </c>
      <c r="J143" s="752">
        <v>149.46</v>
      </c>
      <c r="K143" s="766">
        <v>1</v>
      </c>
      <c r="L143" s="752">
        <v>3</v>
      </c>
      <c r="M143" s="753">
        <v>149.46</v>
      </c>
    </row>
    <row r="144" spans="1:13" ht="14.4" customHeight="1" x14ac:dyDescent="0.3">
      <c r="A144" s="747" t="s">
        <v>594</v>
      </c>
      <c r="B144" s="748" t="s">
        <v>1800</v>
      </c>
      <c r="C144" s="748" t="s">
        <v>1801</v>
      </c>
      <c r="D144" s="748" t="s">
        <v>1802</v>
      </c>
      <c r="E144" s="748" t="s">
        <v>1803</v>
      </c>
      <c r="F144" s="752"/>
      <c r="G144" s="752"/>
      <c r="H144" s="766">
        <v>0</v>
      </c>
      <c r="I144" s="752">
        <v>8</v>
      </c>
      <c r="J144" s="752">
        <v>2191.2000000000003</v>
      </c>
      <c r="K144" s="766">
        <v>1</v>
      </c>
      <c r="L144" s="752">
        <v>8</v>
      </c>
      <c r="M144" s="753">
        <v>2191.2000000000003</v>
      </c>
    </row>
    <row r="145" spans="1:13" ht="14.4" customHeight="1" x14ac:dyDescent="0.3">
      <c r="A145" s="747" t="s">
        <v>594</v>
      </c>
      <c r="B145" s="748" t="s">
        <v>1558</v>
      </c>
      <c r="C145" s="748" t="s">
        <v>1559</v>
      </c>
      <c r="D145" s="748" t="s">
        <v>764</v>
      </c>
      <c r="E145" s="748" t="s">
        <v>1560</v>
      </c>
      <c r="F145" s="752"/>
      <c r="G145" s="752"/>
      <c r="H145" s="766">
        <v>0</v>
      </c>
      <c r="I145" s="752">
        <v>2</v>
      </c>
      <c r="J145" s="752">
        <v>256.88</v>
      </c>
      <c r="K145" s="766">
        <v>1</v>
      </c>
      <c r="L145" s="752">
        <v>2</v>
      </c>
      <c r="M145" s="753">
        <v>256.88</v>
      </c>
    </row>
    <row r="146" spans="1:13" ht="14.4" customHeight="1" x14ac:dyDescent="0.3">
      <c r="A146" s="747" t="s">
        <v>594</v>
      </c>
      <c r="B146" s="748" t="s">
        <v>1561</v>
      </c>
      <c r="C146" s="748" t="s">
        <v>1562</v>
      </c>
      <c r="D146" s="748" t="s">
        <v>824</v>
      </c>
      <c r="E146" s="748" t="s">
        <v>825</v>
      </c>
      <c r="F146" s="752"/>
      <c r="G146" s="752"/>
      <c r="H146" s="766">
        <v>0</v>
      </c>
      <c r="I146" s="752">
        <v>10</v>
      </c>
      <c r="J146" s="752">
        <v>403.90000000000009</v>
      </c>
      <c r="K146" s="766">
        <v>1</v>
      </c>
      <c r="L146" s="752">
        <v>10</v>
      </c>
      <c r="M146" s="753">
        <v>403.90000000000009</v>
      </c>
    </row>
    <row r="147" spans="1:13" ht="14.4" customHeight="1" x14ac:dyDescent="0.3">
      <c r="A147" s="747" t="s">
        <v>594</v>
      </c>
      <c r="B147" s="748" t="s">
        <v>1570</v>
      </c>
      <c r="C147" s="748" t="s">
        <v>1571</v>
      </c>
      <c r="D147" s="748" t="s">
        <v>731</v>
      </c>
      <c r="E147" s="748" t="s">
        <v>732</v>
      </c>
      <c r="F147" s="752"/>
      <c r="G147" s="752"/>
      <c r="H147" s="766">
        <v>0</v>
      </c>
      <c r="I147" s="752">
        <v>4</v>
      </c>
      <c r="J147" s="752">
        <v>353.8</v>
      </c>
      <c r="K147" s="766">
        <v>1</v>
      </c>
      <c r="L147" s="752">
        <v>4</v>
      </c>
      <c r="M147" s="753">
        <v>353.8</v>
      </c>
    </row>
    <row r="148" spans="1:13" ht="14.4" customHeight="1" x14ac:dyDescent="0.3">
      <c r="A148" s="747" t="s">
        <v>594</v>
      </c>
      <c r="B148" s="748" t="s">
        <v>1582</v>
      </c>
      <c r="C148" s="748" t="s">
        <v>1583</v>
      </c>
      <c r="D148" s="748" t="s">
        <v>1584</v>
      </c>
      <c r="E148" s="748" t="s">
        <v>1585</v>
      </c>
      <c r="F148" s="752">
        <v>5</v>
      </c>
      <c r="G148" s="752">
        <v>181.40000000000003</v>
      </c>
      <c r="H148" s="766">
        <v>1</v>
      </c>
      <c r="I148" s="752"/>
      <c r="J148" s="752"/>
      <c r="K148" s="766">
        <v>0</v>
      </c>
      <c r="L148" s="752">
        <v>5</v>
      </c>
      <c r="M148" s="753">
        <v>181.40000000000003</v>
      </c>
    </row>
    <row r="149" spans="1:13" ht="14.4" customHeight="1" x14ac:dyDescent="0.3">
      <c r="A149" s="747" t="s">
        <v>594</v>
      </c>
      <c r="B149" s="748" t="s">
        <v>1582</v>
      </c>
      <c r="C149" s="748" t="s">
        <v>1586</v>
      </c>
      <c r="D149" s="748" t="s">
        <v>1587</v>
      </c>
      <c r="E149" s="748" t="s">
        <v>1588</v>
      </c>
      <c r="F149" s="752"/>
      <c r="G149" s="752"/>
      <c r="H149" s="766">
        <v>0</v>
      </c>
      <c r="I149" s="752">
        <v>3</v>
      </c>
      <c r="J149" s="752">
        <v>942.81</v>
      </c>
      <c r="K149" s="766">
        <v>1</v>
      </c>
      <c r="L149" s="752">
        <v>3</v>
      </c>
      <c r="M149" s="753">
        <v>942.81</v>
      </c>
    </row>
    <row r="150" spans="1:13" ht="14.4" customHeight="1" x14ac:dyDescent="0.3">
      <c r="A150" s="747" t="s">
        <v>594</v>
      </c>
      <c r="B150" s="748" t="s">
        <v>1650</v>
      </c>
      <c r="C150" s="748" t="s">
        <v>1651</v>
      </c>
      <c r="D150" s="748" t="s">
        <v>1652</v>
      </c>
      <c r="E150" s="748" t="s">
        <v>1653</v>
      </c>
      <c r="F150" s="752"/>
      <c r="G150" s="752"/>
      <c r="H150" s="766">
        <v>0</v>
      </c>
      <c r="I150" s="752">
        <v>65</v>
      </c>
      <c r="J150" s="752">
        <v>46475</v>
      </c>
      <c r="K150" s="766">
        <v>1</v>
      </c>
      <c r="L150" s="752">
        <v>65</v>
      </c>
      <c r="M150" s="753">
        <v>46475</v>
      </c>
    </row>
    <row r="151" spans="1:13" ht="14.4" customHeight="1" x14ac:dyDescent="0.3">
      <c r="A151" s="747" t="s">
        <v>594</v>
      </c>
      <c r="B151" s="748" t="s">
        <v>1814</v>
      </c>
      <c r="C151" s="748" t="s">
        <v>1815</v>
      </c>
      <c r="D151" s="748" t="s">
        <v>1428</v>
      </c>
      <c r="E151" s="748" t="s">
        <v>1816</v>
      </c>
      <c r="F151" s="752"/>
      <c r="G151" s="752"/>
      <c r="H151" s="766">
        <v>0</v>
      </c>
      <c r="I151" s="752">
        <v>2</v>
      </c>
      <c r="J151" s="752">
        <v>453.36</v>
      </c>
      <c r="K151" s="766">
        <v>1</v>
      </c>
      <c r="L151" s="752">
        <v>2</v>
      </c>
      <c r="M151" s="753">
        <v>453.36</v>
      </c>
    </row>
    <row r="152" spans="1:13" ht="14.4" customHeight="1" x14ac:dyDescent="0.3">
      <c r="A152" s="747" t="s">
        <v>594</v>
      </c>
      <c r="B152" s="748" t="s">
        <v>1660</v>
      </c>
      <c r="C152" s="748" t="s">
        <v>1806</v>
      </c>
      <c r="D152" s="748" t="s">
        <v>1438</v>
      </c>
      <c r="E152" s="748" t="s">
        <v>1757</v>
      </c>
      <c r="F152" s="752">
        <v>60</v>
      </c>
      <c r="G152" s="752">
        <v>11827.200000000003</v>
      </c>
      <c r="H152" s="766">
        <v>1</v>
      </c>
      <c r="I152" s="752"/>
      <c r="J152" s="752"/>
      <c r="K152" s="766">
        <v>0</v>
      </c>
      <c r="L152" s="752">
        <v>60</v>
      </c>
      <c r="M152" s="753">
        <v>11827.200000000003</v>
      </c>
    </row>
    <row r="153" spans="1:13" ht="14.4" customHeight="1" x14ac:dyDescent="0.3">
      <c r="A153" s="747" t="s">
        <v>594</v>
      </c>
      <c r="B153" s="748" t="s">
        <v>1660</v>
      </c>
      <c r="C153" s="748" t="s">
        <v>1807</v>
      </c>
      <c r="D153" s="748" t="s">
        <v>1438</v>
      </c>
      <c r="E153" s="748" t="s">
        <v>1662</v>
      </c>
      <c r="F153" s="752">
        <v>1</v>
      </c>
      <c r="G153" s="752">
        <v>841.5</v>
      </c>
      <c r="H153" s="766">
        <v>1</v>
      </c>
      <c r="I153" s="752"/>
      <c r="J153" s="752"/>
      <c r="K153" s="766">
        <v>0</v>
      </c>
      <c r="L153" s="752">
        <v>1</v>
      </c>
      <c r="M153" s="753">
        <v>841.5</v>
      </c>
    </row>
    <row r="154" spans="1:13" ht="14.4" customHeight="1" x14ac:dyDescent="0.3">
      <c r="A154" s="747" t="s">
        <v>594</v>
      </c>
      <c r="B154" s="748" t="s">
        <v>1660</v>
      </c>
      <c r="C154" s="748" t="s">
        <v>1756</v>
      </c>
      <c r="D154" s="748" t="s">
        <v>948</v>
      </c>
      <c r="E154" s="748" t="s">
        <v>1757</v>
      </c>
      <c r="F154" s="752"/>
      <c r="G154" s="752"/>
      <c r="H154" s="766">
        <v>0</v>
      </c>
      <c r="I154" s="752">
        <v>200</v>
      </c>
      <c r="J154" s="752">
        <v>17937.7</v>
      </c>
      <c r="K154" s="766">
        <v>1</v>
      </c>
      <c r="L154" s="752">
        <v>200</v>
      </c>
      <c r="M154" s="753">
        <v>17937.7</v>
      </c>
    </row>
    <row r="155" spans="1:13" ht="14.4" customHeight="1" x14ac:dyDescent="0.3">
      <c r="A155" s="747" t="s">
        <v>594</v>
      </c>
      <c r="B155" s="748" t="s">
        <v>1660</v>
      </c>
      <c r="C155" s="748" t="s">
        <v>1758</v>
      </c>
      <c r="D155" s="748" t="s">
        <v>948</v>
      </c>
      <c r="E155" s="748" t="s">
        <v>1759</v>
      </c>
      <c r="F155" s="752"/>
      <c r="G155" s="752"/>
      <c r="H155" s="766">
        <v>0</v>
      </c>
      <c r="I155" s="752">
        <v>24</v>
      </c>
      <c r="J155" s="752">
        <v>19624</v>
      </c>
      <c r="K155" s="766">
        <v>1</v>
      </c>
      <c r="L155" s="752">
        <v>24</v>
      </c>
      <c r="M155" s="753">
        <v>19624</v>
      </c>
    </row>
    <row r="156" spans="1:13" ht="14.4" customHeight="1" x14ac:dyDescent="0.3">
      <c r="A156" s="747" t="s">
        <v>594</v>
      </c>
      <c r="B156" s="748" t="s">
        <v>1660</v>
      </c>
      <c r="C156" s="748" t="s">
        <v>1661</v>
      </c>
      <c r="D156" s="748" t="s">
        <v>948</v>
      </c>
      <c r="E156" s="748" t="s">
        <v>1662</v>
      </c>
      <c r="F156" s="752"/>
      <c r="G156" s="752"/>
      <c r="H156" s="766">
        <v>0</v>
      </c>
      <c r="I156" s="752">
        <v>6</v>
      </c>
      <c r="J156" s="752">
        <v>4884</v>
      </c>
      <c r="K156" s="766">
        <v>1</v>
      </c>
      <c r="L156" s="752">
        <v>6</v>
      </c>
      <c r="M156" s="753">
        <v>4884</v>
      </c>
    </row>
    <row r="157" spans="1:13" ht="14.4" customHeight="1" x14ac:dyDescent="0.3">
      <c r="A157" s="747" t="s">
        <v>594</v>
      </c>
      <c r="B157" s="748" t="s">
        <v>1663</v>
      </c>
      <c r="C157" s="748" t="s">
        <v>1664</v>
      </c>
      <c r="D157" s="748" t="s">
        <v>1665</v>
      </c>
      <c r="E157" s="748" t="s">
        <v>1666</v>
      </c>
      <c r="F157" s="752"/>
      <c r="G157" s="752"/>
      <c r="H157" s="766">
        <v>0</v>
      </c>
      <c r="I157" s="752">
        <v>65</v>
      </c>
      <c r="J157" s="752">
        <v>7150</v>
      </c>
      <c r="K157" s="766">
        <v>1</v>
      </c>
      <c r="L157" s="752">
        <v>65</v>
      </c>
      <c r="M157" s="753">
        <v>7150</v>
      </c>
    </row>
    <row r="158" spans="1:13" ht="14.4" customHeight="1" x14ac:dyDescent="0.3">
      <c r="A158" s="747" t="s">
        <v>594</v>
      </c>
      <c r="B158" s="748" t="s">
        <v>1541</v>
      </c>
      <c r="C158" s="748" t="s">
        <v>1542</v>
      </c>
      <c r="D158" s="748" t="s">
        <v>677</v>
      </c>
      <c r="E158" s="748" t="s">
        <v>1543</v>
      </c>
      <c r="F158" s="752"/>
      <c r="G158" s="752"/>
      <c r="H158" s="766">
        <v>0</v>
      </c>
      <c r="I158" s="752">
        <v>67</v>
      </c>
      <c r="J158" s="752">
        <v>3393.13</v>
      </c>
      <c r="K158" s="766">
        <v>1</v>
      </c>
      <c r="L158" s="752">
        <v>67</v>
      </c>
      <c r="M158" s="753">
        <v>3393.13</v>
      </c>
    </row>
    <row r="159" spans="1:13" ht="14.4" customHeight="1" x14ac:dyDescent="0.3">
      <c r="A159" s="747" t="s">
        <v>594</v>
      </c>
      <c r="B159" s="748" t="s">
        <v>1668</v>
      </c>
      <c r="C159" s="748" t="s">
        <v>1808</v>
      </c>
      <c r="D159" s="748" t="s">
        <v>1670</v>
      </c>
      <c r="E159" s="748" t="s">
        <v>1809</v>
      </c>
      <c r="F159" s="752"/>
      <c r="G159" s="752"/>
      <c r="H159" s="766">
        <v>0</v>
      </c>
      <c r="I159" s="752">
        <v>1</v>
      </c>
      <c r="J159" s="752">
        <v>165</v>
      </c>
      <c r="K159" s="766">
        <v>1</v>
      </c>
      <c r="L159" s="752">
        <v>1</v>
      </c>
      <c r="M159" s="753">
        <v>165</v>
      </c>
    </row>
    <row r="160" spans="1:13" ht="14.4" customHeight="1" x14ac:dyDescent="0.3">
      <c r="A160" s="747" t="s">
        <v>594</v>
      </c>
      <c r="B160" s="748" t="s">
        <v>1668</v>
      </c>
      <c r="C160" s="748" t="s">
        <v>1669</v>
      </c>
      <c r="D160" s="748" t="s">
        <v>1670</v>
      </c>
      <c r="E160" s="748" t="s">
        <v>1671</v>
      </c>
      <c r="F160" s="752"/>
      <c r="G160" s="752"/>
      <c r="H160" s="766">
        <v>0</v>
      </c>
      <c r="I160" s="752">
        <v>4</v>
      </c>
      <c r="J160" s="752">
        <v>902.00000000000023</v>
      </c>
      <c r="K160" s="766">
        <v>1</v>
      </c>
      <c r="L160" s="752">
        <v>4</v>
      </c>
      <c r="M160" s="753">
        <v>902.00000000000023</v>
      </c>
    </row>
    <row r="161" spans="1:13" ht="14.4" customHeight="1" x14ac:dyDescent="0.3">
      <c r="A161" s="747" t="s">
        <v>594</v>
      </c>
      <c r="B161" s="748" t="s">
        <v>1544</v>
      </c>
      <c r="C161" s="748" t="s">
        <v>1545</v>
      </c>
      <c r="D161" s="748" t="s">
        <v>1546</v>
      </c>
      <c r="E161" s="748" t="s">
        <v>1547</v>
      </c>
      <c r="F161" s="752"/>
      <c r="G161" s="752"/>
      <c r="H161" s="766">
        <v>0</v>
      </c>
      <c r="I161" s="752">
        <v>2</v>
      </c>
      <c r="J161" s="752">
        <v>98.74</v>
      </c>
      <c r="K161" s="766">
        <v>1</v>
      </c>
      <c r="L161" s="752">
        <v>2</v>
      </c>
      <c r="M161" s="753">
        <v>98.74</v>
      </c>
    </row>
    <row r="162" spans="1:13" ht="14.4" customHeight="1" x14ac:dyDescent="0.3">
      <c r="A162" s="747" t="s">
        <v>597</v>
      </c>
      <c r="B162" s="748" t="s">
        <v>1800</v>
      </c>
      <c r="C162" s="748" t="s">
        <v>1801</v>
      </c>
      <c r="D162" s="748" t="s">
        <v>1802</v>
      </c>
      <c r="E162" s="748" t="s">
        <v>1803</v>
      </c>
      <c r="F162" s="752"/>
      <c r="G162" s="752"/>
      <c r="H162" s="766">
        <v>0</v>
      </c>
      <c r="I162" s="752">
        <v>1</v>
      </c>
      <c r="J162" s="752">
        <v>273.90000000000003</v>
      </c>
      <c r="K162" s="766">
        <v>1</v>
      </c>
      <c r="L162" s="752">
        <v>1</v>
      </c>
      <c r="M162" s="753">
        <v>273.90000000000003</v>
      </c>
    </row>
    <row r="163" spans="1:13" ht="14.4" customHeight="1" x14ac:dyDescent="0.3">
      <c r="A163" s="747" t="s">
        <v>597</v>
      </c>
      <c r="B163" s="748" t="s">
        <v>1561</v>
      </c>
      <c r="C163" s="748" t="s">
        <v>1562</v>
      </c>
      <c r="D163" s="748" t="s">
        <v>824</v>
      </c>
      <c r="E163" s="748" t="s">
        <v>825</v>
      </c>
      <c r="F163" s="752"/>
      <c r="G163" s="752"/>
      <c r="H163" s="766">
        <v>0</v>
      </c>
      <c r="I163" s="752">
        <v>1</v>
      </c>
      <c r="J163" s="752">
        <v>40.390000000000008</v>
      </c>
      <c r="K163" s="766">
        <v>1</v>
      </c>
      <c r="L163" s="752">
        <v>1</v>
      </c>
      <c r="M163" s="753">
        <v>40.390000000000008</v>
      </c>
    </row>
    <row r="164" spans="1:13" ht="14.4" customHeight="1" x14ac:dyDescent="0.3">
      <c r="A164" s="747" t="s">
        <v>597</v>
      </c>
      <c r="B164" s="748" t="s">
        <v>1541</v>
      </c>
      <c r="C164" s="748" t="s">
        <v>1542</v>
      </c>
      <c r="D164" s="748" t="s">
        <v>677</v>
      </c>
      <c r="E164" s="748" t="s">
        <v>1543</v>
      </c>
      <c r="F164" s="752"/>
      <c r="G164" s="752"/>
      <c r="H164" s="766">
        <v>0</v>
      </c>
      <c r="I164" s="752">
        <v>14</v>
      </c>
      <c r="J164" s="752">
        <v>708.95999999999992</v>
      </c>
      <c r="K164" s="766">
        <v>1</v>
      </c>
      <c r="L164" s="752">
        <v>14</v>
      </c>
      <c r="M164" s="753">
        <v>708.95999999999992</v>
      </c>
    </row>
    <row r="165" spans="1:13" ht="14.4" customHeight="1" x14ac:dyDescent="0.3">
      <c r="A165" s="747" t="s">
        <v>597</v>
      </c>
      <c r="B165" s="748" t="s">
        <v>1668</v>
      </c>
      <c r="C165" s="748" t="s">
        <v>1669</v>
      </c>
      <c r="D165" s="748" t="s">
        <v>1670</v>
      </c>
      <c r="E165" s="748" t="s">
        <v>1671</v>
      </c>
      <c r="F165" s="752"/>
      <c r="G165" s="752"/>
      <c r="H165" s="766">
        <v>0</v>
      </c>
      <c r="I165" s="752">
        <v>1</v>
      </c>
      <c r="J165" s="752">
        <v>225.5</v>
      </c>
      <c r="K165" s="766">
        <v>1</v>
      </c>
      <c r="L165" s="752">
        <v>1</v>
      </c>
      <c r="M165" s="753">
        <v>225.5</v>
      </c>
    </row>
    <row r="166" spans="1:13" ht="14.4" customHeight="1" x14ac:dyDescent="0.3">
      <c r="A166" s="747" t="s">
        <v>600</v>
      </c>
      <c r="B166" s="748" t="s">
        <v>1582</v>
      </c>
      <c r="C166" s="748" t="s">
        <v>1586</v>
      </c>
      <c r="D166" s="748" t="s">
        <v>1587</v>
      </c>
      <c r="E166" s="748" t="s">
        <v>1588</v>
      </c>
      <c r="F166" s="752"/>
      <c r="G166" s="752"/>
      <c r="H166" s="766">
        <v>0</v>
      </c>
      <c r="I166" s="752">
        <v>2</v>
      </c>
      <c r="J166" s="752">
        <v>628.54</v>
      </c>
      <c r="K166" s="766">
        <v>1</v>
      </c>
      <c r="L166" s="752">
        <v>2</v>
      </c>
      <c r="M166" s="753">
        <v>628.54</v>
      </c>
    </row>
    <row r="167" spans="1:13" ht="14.4" customHeight="1" x14ac:dyDescent="0.3">
      <c r="A167" s="747" t="s">
        <v>600</v>
      </c>
      <c r="B167" s="748" t="s">
        <v>1817</v>
      </c>
      <c r="C167" s="748" t="s">
        <v>1818</v>
      </c>
      <c r="D167" s="748" t="s">
        <v>1819</v>
      </c>
      <c r="E167" s="748" t="s">
        <v>1820</v>
      </c>
      <c r="F167" s="752">
        <v>5</v>
      </c>
      <c r="G167" s="752">
        <v>12901.749999999998</v>
      </c>
      <c r="H167" s="766">
        <v>1</v>
      </c>
      <c r="I167" s="752"/>
      <c r="J167" s="752"/>
      <c r="K167" s="766">
        <v>0</v>
      </c>
      <c r="L167" s="752">
        <v>5</v>
      </c>
      <c r="M167" s="753">
        <v>12901.749999999998</v>
      </c>
    </row>
    <row r="168" spans="1:13" ht="14.4" customHeight="1" x14ac:dyDescent="0.3">
      <c r="A168" s="747" t="s">
        <v>600</v>
      </c>
      <c r="B168" s="748" t="s">
        <v>1660</v>
      </c>
      <c r="C168" s="748" t="s">
        <v>1758</v>
      </c>
      <c r="D168" s="748" t="s">
        <v>948</v>
      </c>
      <c r="E168" s="748" t="s">
        <v>1759</v>
      </c>
      <c r="F168" s="752"/>
      <c r="G168" s="752"/>
      <c r="H168" s="766">
        <v>0</v>
      </c>
      <c r="I168" s="752">
        <v>2</v>
      </c>
      <c r="J168" s="752">
        <v>1635.4</v>
      </c>
      <c r="K168" s="766">
        <v>1</v>
      </c>
      <c r="L168" s="752">
        <v>2</v>
      </c>
      <c r="M168" s="753">
        <v>1635.4</v>
      </c>
    </row>
    <row r="169" spans="1:13" ht="14.4" customHeight="1" x14ac:dyDescent="0.3">
      <c r="A169" s="747" t="s">
        <v>600</v>
      </c>
      <c r="B169" s="748" t="s">
        <v>1660</v>
      </c>
      <c r="C169" s="748" t="s">
        <v>1661</v>
      </c>
      <c r="D169" s="748" t="s">
        <v>948</v>
      </c>
      <c r="E169" s="748" t="s">
        <v>1662</v>
      </c>
      <c r="F169" s="752"/>
      <c r="G169" s="752"/>
      <c r="H169" s="766">
        <v>0</v>
      </c>
      <c r="I169" s="752">
        <v>1</v>
      </c>
      <c r="J169" s="752">
        <v>627</v>
      </c>
      <c r="K169" s="766">
        <v>1</v>
      </c>
      <c r="L169" s="752">
        <v>1</v>
      </c>
      <c r="M169" s="753">
        <v>627</v>
      </c>
    </row>
    <row r="170" spans="1:13" ht="14.4" customHeight="1" x14ac:dyDescent="0.3">
      <c r="A170" s="747" t="s">
        <v>600</v>
      </c>
      <c r="B170" s="748" t="s">
        <v>1663</v>
      </c>
      <c r="C170" s="748" t="s">
        <v>1664</v>
      </c>
      <c r="D170" s="748" t="s">
        <v>1665</v>
      </c>
      <c r="E170" s="748" t="s">
        <v>1666</v>
      </c>
      <c r="F170" s="752"/>
      <c r="G170" s="752"/>
      <c r="H170" s="766">
        <v>0</v>
      </c>
      <c r="I170" s="752">
        <v>9</v>
      </c>
      <c r="J170" s="752">
        <v>990</v>
      </c>
      <c r="K170" s="766">
        <v>1</v>
      </c>
      <c r="L170" s="752">
        <v>9</v>
      </c>
      <c r="M170" s="753">
        <v>990</v>
      </c>
    </row>
    <row r="171" spans="1:13" ht="14.4" customHeight="1" thickBot="1" x14ac:dyDescent="0.35">
      <c r="A171" s="754" t="s">
        <v>600</v>
      </c>
      <c r="B171" s="755" t="s">
        <v>1541</v>
      </c>
      <c r="C171" s="755" t="s">
        <v>1542</v>
      </c>
      <c r="D171" s="755" t="s">
        <v>677</v>
      </c>
      <c r="E171" s="755" t="s">
        <v>1543</v>
      </c>
      <c r="F171" s="759"/>
      <c r="G171" s="759"/>
      <c r="H171" s="767">
        <v>0</v>
      </c>
      <c r="I171" s="759">
        <v>6</v>
      </c>
      <c r="J171" s="759">
        <v>303.94000000000005</v>
      </c>
      <c r="K171" s="767">
        <v>1</v>
      </c>
      <c r="L171" s="759">
        <v>6</v>
      </c>
      <c r="M171" s="760">
        <v>303.94000000000005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2153</v>
      </c>
      <c r="C3" s="396">
        <f>SUM(C6:C1048576)</f>
        <v>569</v>
      </c>
      <c r="D3" s="396">
        <f>SUM(D6:D1048576)</f>
        <v>210</v>
      </c>
      <c r="E3" s="397">
        <f>SUM(E6:E1048576)</f>
        <v>0</v>
      </c>
      <c r="F3" s="394">
        <f>IF(SUM($B3:$E3)=0,"",B3/SUM($B3:$E3))</f>
        <v>0.73431105047748979</v>
      </c>
      <c r="G3" s="392">
        <f t="shared" ref="G3:I3" si="0">IF(SUM($B3:$E3)=0,"",C3/SUM($B3:$E3))</f>
        <v>0.19406548431105047</v>
      </c>
      <c r="H3" s="392">
        <f t="shared" si="0"/>
        <v>7.162346521145975E-2</v>
      </c>
      <c r="I3" s="393">
        <f t="shared" si="0"/>
        <v>0</v>
      </c>
      <c r="J3" s="396">
        <f>SUM(J6:J1048576)</f>
        <v>250</v>
      </c>
      <c r="K3" s="396">
        <f>SUM(K6:K1048576)</f>
        <v>149</v>
      </c>
      <c r="L3" s="396">
        <f>SUM(L6:L1048576)</f>
        <v>210</v>
      </c>
      <c r="M3" s="397">
        <f>SUM(M6:M1048576)</f>
        <v>0</v>
      </c>
      <c r="N3" s="394">
        <f>IF(SUM($J3:$M3)=0,"",J3/SUM($J3:$M3))</f>
        <v>0.41050903119868637</v>
      </c>
      <c r="O3" s="392">
        <f t="shared" ref="O3:Q3" si="1">IF(SUM($J3:$M3)=0,"",K3/SUM($J3:$M3))</f>
        <v>0.24466338259441708</v>
      </c>
      <c r="P3" s="392">
        <f t="shared" si="1"/>
        <v>0.34482758620689657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1822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1823</v>
      </c>
      <c r="B7" s="798">
        <v>28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11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1824</v>
      </c>
      <c r="B8" s="798">
        <v>451</v>
      </c>
      <c r="C8" s="752">
        <v>366</v>
      </c>
      <c r="D8" s="752">
        <v>191</v>
      </c>
      <c r="E8" s="753"/>
      <c r="F8" s="795">
        <v>0.44742063492063494</v>
      </c>
      <c r="G8" s="766">
        <v>0.36309523809523808</v>
      </c>
      <c r="H8" s="766">
        <v>0.18948412698412698</v>
      </c>
      <c r="I8" s="801">
        <v>0</v>
      </c>
      <c r="J8" s="798">
        <v>36</v>
      </c>
      <c r="K8" s="752">
        <v>113</v>
      </c>
      <c r="L8" s="752">
        <v>191</v>
      </c>
      <c r="M8" s="753"/>
      <c r="N8" s="795">
        <v>0.10588235294117647</v>
      </c>
      <c r="O8" s="766">
        <v>0.33235294117647057</v>
      </c>
      <c r="P8" s="766">
        <v>0.56176470588235294</v>
      </c>
      <c r="Q8" s="789">
        <v>0</v>
      </c>
    </row>
    <row r="9" spans="1:17" ht="14.4" customHeight="1" x14ac:dyDescent="0.3">
      <c r="A9" s="792" t="s">
        <v>1825</v>
      </c>
      <c r="B9" s="798">
        <v>376</v>
      </c>
      <c r="C9" s="752">
        <v>201</v>
      </c>
      <c r="D9" s="752">
        <v>19</v>
      </c>
      <c r="E9" s="753"/>
      <c r="F9" s="795">
        <v>0.63087248322147649</v>
      </c>
      <c r="G9" s="766">
        <v>0.33724832214765099</v>
      </c>
      <c r="H9" s="766">
        <v>3.1879194630872486E-2</v>
      </c>
      <c r="I9" s="801">
        <v>0</v>
      </c>
      <c r="J9" s="798">
        <v>22</v>
      </c>
      <c r="K9" s="752">
        <v>35</v>
      </c>
      <c r="L9" s="752">
        <v>19</v>
      </c>
      <c r="M9" s="753"/>
      <c r="N9" s="795">
        <v>0.28947368421052633</v>
      </c>
      <c r="O9" s="766">
        <v>0.46052631578947367</v>
      </c>
      <c r="P9" s="766">
        <v>0.25</v>
      </c>
      <c r="Q9" s="789">
        <v>0</v>
      </c>
    </row>
    <row r="10" spans="1:17" ht="14.4" customHeight="1" x14ac:dyDescent="0.3">
      <c r="A10" s="792" t="s">
        <v>1826</v>
      </c>
      <c r="B10" s="798">
        <v>746</v>
      </c>
      <c r="C10" s="752">
        <v>2</v>
      </c>
      <c r="D10" s="752"/>
      <c r="E10" s="753"/>
      <c r="F10" s="795">
        <v>0.99732620320855614</v>
      </c>
      <c r="G10" s="766">
        <v>2.6737967914438501E-3</v>
      </c>
      <c r="H10" s="766">
        <v>0</v>
      </c>
      <c r="I10" s="801">
        <v>0</v>
      </c>
      <c r="J10" s="798">
        <v>76</v>
      </c>
      <c r="K10" s="752">
        <v>1</v>
      </c>
      <c r="L10" s="752"/>
      <c r="M10" s="753"/>
      <c r="N10" s="795">
        <v>0.98701298701298701</v>
      </c>
      <c r="O10" s="766">
        <v>1.2987012987012988E-2</v>
      </c>
      <c r="P10" s="766">
        <v>0</v>
      </c>
      <c r="Q10" s="789">
        <v>0</v>
      </c>
    </row>
    <row r="11" spans="1:17" ht="14.4" customHeight="1" x14ac:dyDescent="0.3">
      <c r="A11" s="792" t="s">
        <v>1827</v>
      </c>
      <c r="B11" s="798">
        <v>431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52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1828</v>
      </c>
      <c r="B12" s="798">
        <v>66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29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1829</v>
      </c>
      <c r="B13" s="799">
        <v>55</v>
      </c>
      <c r="C13" s="759"/>
      <c r="D13" s="759"/>
      <c r="E13" s="760"/>
      <c r="F13" s="796">
        <v>1</v>
      </c>
      <c r="G13" s="767">
        <v>0</v>
      </c>
      <c r="H13" s="767">
        <v>0</v>
      </c>
      <c r="I13" s="802">
        <v>0</v>
      </c>
      <c r="J13" s="799">
        <v>24</v>
      </c>
      <c r="K13" s="759"/>
      <c r="L13" s="759"/>
      <c r="M13" s="760"/>
      <c r="N13" s="796">
        <v>1</v>
      </c>
      <c r="O13" s="767">
        <v>0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1830</v>
      </c>
      <c r="C5" s="733">
        <v>2117361.4899999993</v>
      </c>
      <c r="D5" s="733">
        <v>1127</v>
      </c>
      <c r="E5" s="733">
        <v>1658638.3599999992</v>
      </c>
      <c r="F5" s="803">
        <v>0.78335152869905067</v>
      </c>
      <c r="G5" s="733">
        <v>833</v>
      </c>
      <c r="H5" s="803">
        <v>0.73913043478260865</v>
      </c>
      <c r="I5" s="733">
        <v>458723.13000000018</v>
      </c>
      <c r="J5" s="803">
        <v>0.21664847130094933</v>
      </c>
      <c r="K5" s="733">
        <v>294</v>
      </c>
      <c r="L5" s="803">
        <v>0.2608695652173913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1831</v>
      </c>
      <c r="C6" s="733">
        <v>2117361.4899999993</v>
      </c>
      <c r="D6" s="733">
        <v>1119</v>
      </c>
      <c r="E6" s="733">
        <v>1658638.3599999992</v>
      </c>
      <c r="F6" s="803">
        <v>0.78335152869905067</v>
      </c>
      <c r="G6" s="733">
        <v>825</v>
      </c>
      <c r="H6" s="803">
        <v>0.7372654155495979</v>
      </c>
      <c r="I6" s="733">
        <v>458723.13000000018</v>
      </c>
      <c r="J6" s="803">
        <v>0.21664847130094933</v>
      </c>
      <c r="K6" s="733">
        <v>294</v>
      </c>
      <c r="L6" s="803">
        <v>0.26273458445040215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1832</v>
      </c>
      <c r="C7" s="733">
        <v>0</v>
      </c>
      <c r="D7" s="733">
        <v>8</v>
      </c>
      <c r="E7" s="733">
        <v>0</v>
      </c>
      <c r="F7" s="803" t="s">
        <v>570</v>
      </c>
      <c r="G7" s="733">
        <v>8</v>
      </c>
      <c r="H7" s="803">
        <v>1</v>
      </c>
      <c r="I7" s="733" t="s">
        <v>570</v>
      </c>
      <c r="J7" s="803" t="s">
        <v>570</v>
      </c>
      <c r="K7" s="733" t="s">
        <v>570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1833</v>
      </c>
      <c r="B8" s="730" t="s">
        <v>3</v>
      </c>
      <c r="C8" s="733">
        <v>2117361.4899999993</v>
      </c>
      <c r="D8" s="733">
        <v>1127</v>
      </c>
      <c r="E8" s="733">
        <v>1658638.3599999992</v>
      </c>
      <c r="F8" s="803">
        <v>0.78335152869905067</v>
      </c>
      <c r="G8" s="733">
        <v>833</v>
      </c>
      <c r="H8" s="803">
        <v>0.73913043478260865</v>
      </c>
      <c r="I8" s="733">
        <v>458723.13000000018</v>
      </c>
      <c r="J8" s="803">
        <v>0.21664847130094933</v>
      </c>
      <c r="K8" s="733">
        <v>294</v>
      </c>
      <c r="L8" s="803">
        <v>0.2608695652173913</v>
      </c>
      <c r="M8" s="733" t="s">
        <v>582</v>
      </c>
      <c r="N8" s="270"/>
    </row>
    <row r="10" spans="1:14" ht="14.4" customHeight="1" x14ac:dyDescent="0.3">
      <c r="A10" s="729">
        <v>7</v>
      </c>
      <c r="B10" s="730" t="s">
        <v>1830</v>
      </c>
      <c r="C10" s="733" t="s">
        <v>570</v>
      </c>
      <c r="D10" s="733" t="s">
        <v>570</v>
      </c>
      <c r="E10" s="733" t="s">
        <v>570</v>
      </c>
      <c r="F10" s="803" t="s">
        <v>570</v>
      </c>
      <c r="G10" s="733" t="s">
        <v>570</v>
      </c>
      <c r="H10" s="803" t="s">
        <v>570</v>
      </c>
      <c r="I10" s="733" t="s">
        <v>570</v>
      </c>
      <c r="J10" s="803" t="s">
        <v>570</v>
      </c>
      <c r="K10" s="733" t="s">
        <v>570</v>
      </c>
      <c r="L10" s="803" t="s">
        <v>570</v>
      </c>
      <c r="M10" s="733" t="s">
        <v>73</v>
      </c>
      <c r="N10" s="270"/>
    </row>
    <row r="11" spans="1:14" ht="14.4" customHeight="1" x14ac:dyDescent="0.3">
      <c r="A11" s="729" t="s">
        <v>1834</v>
      </c>
      <c r="B11" s="730" t="s">
        <v>1831</v>
      </c>
      <c r="C11" s="733">
        <v>26087.469999999998</v>
      </c>
      <c r="D11" s="733">
        <v>65</v>
      </c>
      <c r="E11" s="733">
        <v>23852.94</v>
      </c>
      <c r="F11" s="803">
        <v>0.91434470264843626</v>
      </c>
      <c r="G11" s="733">
        <v>54</v>
      </c>
      <c r="H11" s="803">
        <v>0.83076923076923082</v>
      </c>
      <c r="I11" s="733">
        <v>2234.5299999999997</v>
      </c>
      <c r="J11" s="803">
        <v>8.5655297351563797E-2</v>
      </c>
      <c r="K11" s="733">
        <v>11</v>
      </c>
      <c r="L11" s="803">
        <v>0.16923076923076924</v>
      </c>
      <c r="M11" s="733" t="s">
        <v>1</v>
      </c>
      <c r="N11" s="270"/>
    </row>
    <row r="12" spans="1:14" ht="14.4" customHeight="1" x14ac:dyDescent="0.3">
      <c r="A12" s="729" t="s">
        <v>1834</v>
      </c>
      <c r="B12" s="730" t="s">
        <v>1835</v>
      </c>
      <c r="C12" s="733">
        <v>26087.469999999998</v>
      </c>
      <c r="D12" s="733">
        <v>65</v>
      </c>
      <c r="E12" s="733">
        <v>23852.94</v>
      </c>
      <c r="F12" s="803">
        <v>0.91434470264843626</v>
      </c>
      <c r="G12" s="733">
        <v>54</v>
      </c>
      <c r="H12" s="803">
        <v>0.83076923076923082</v>
      </c>
      <c r="I12" s="733">
        <v>2234.5299999999997</v>
      </c>
      <c r="J12" s="803">
        <v>8.5655297351563797E-2</v>
      </c>
      <c r="K12" s="733">
        <v>11</v>
      </c>
      <c r="L12" s="803">
        <v>0.16923076923076924</v>
      </c>
      <c r="M12" s="733" t="s">
        <v>586</v>
      </c>
      <c r="N12" s="270"/>
    </row>
    <row r="13" spans="1:14" ht="14.4" customHeight="1" x14ac:dyDescent="0.3">
      <c r="A13" s="729" t="s">
        <v>570</v>
      </c>
      <c r="B13" s="730" t="s">
        <v>570</v>
      </c>
      <c r="C13" s="733" t="s">
        <v>570</v>
      </c>
      <c r="D13" s="733" t="s">
        <v>570</v>
      </c>
      <c r="E13" s="733" t="s">
        <v>570</v>
      </c>
      <c r="F13" s="803" t="s">
        <v>570</v>
      </c>
      <c r="G13" s="733" t="s">
        <v>570</v>
      </c>
      <c r="H13" s="803" t="s">
        <v>570</v>
      </c>
      <c r="I13" s="733" t="s">
        <v>570</v>
      </c>
      <c r="J13" s="803" t="s">
        <v>570</v>
      </c>
      <c r="K13" s="733" t="s">
        <v>570</v>
      </c>
      <c r="L13" s="803" t="s">
        <v>570</v>
      </c>
      <c r="M13" s="733" t="s">
        <v>587</v>
      </c>
      <c r="N13" s="270"/>
    </row>
    <row r="14" spans="1:14" ht="14.4" customHeight="1" x14ac:dyDescent="0.3">
      <c r="A14" s="729" t="s">
        <v>1836</v>
      </c>
      <c r="B14" s="730" t="s">
        <v>1831</v>
      </c>
      <c r="C14" s="733">
        <v>2091274.0199999996</v>
      </c>
      <c r="D14" s="733">
        <v>1054</v>
      </c>
      <c r="E14" s="733">
        <v>1634785.4199999992</v>
      </c>
      <c r="F14" s="803">
        <v>0.78171746235340289</v>
      </c>
      <c r="G14" s="733">
        <v>771</v>
      </c>
      <c r="H14" s="803">
        <v>0.73149905123339654</v>
      </c>
      <c r="I14" s="733">
        <v>456488.60000000021</v>
      </c>
      <c r="J14" s="803">
        <v>0.21828253764659702</v>
      </c>
      <c r="K14" s="733">
        <v>283</v>
      </c>
      <c r="L14" s="803">
        <v>0.26850094876660341</v>
      </c>
      <c r="M14" s="733" t="s">
        <v>1</v>
      </c>
      <c r="N14" s="270"/>
    </row>
    <row r="15" spans="1:14" ht="14.4" customHeight="1" x14ac:dyDescent="0.3">
      <c r="A15" s="729" t="s">
        <v>1836</v>
      </c>
      <c r="B15" s="730" t="s">
        <v>1832</v>
      </c>
      <c r="C15" s="733">
        <v>0</v>
      </c>
      <c r="D15" s="733">
        <v>8</v>
      </c>
      <c r="E15" s="733">
        <v>0</v>
      </c>
      <c r="F15" s="803" t="s">
        <v>570</v>
      </c>
      <c r="G15" s="733">
        <v>8</v>
      </c>
      <c r="H15" s="803">
        <v>1</v>
      </c>
      <c r="I15" s="733" t="s">
        <v>570</v>
      </c>
      <c r="J15" s="803" t="s">
        <v>570</v>
      </c>
      <c r="K15" s="733" t="s">
        <v>570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1836</v>
      </c>
      <c r="B16" s="730" t="s">
        <v>1837</v>
      </c>
      <c r="C16" s="733">
        <v>2091274.0199999996</v>
      </c>
      <c r="D16" s="733">
        <v>1062</v>
      </c>
      <c r="E16" s="733">
        <v>1634785.4199999992</v>
      </c>
      <c r="F16" s="803">
        <v>0.78171746235340289</v>
      </c>
      <c r="G16" s="733">
        <v>779</v>
      </c>
      <c r="H16" s="803">
        <v>0.7335216572504708</v>
      </c>
      <c r="I16" s="733">
        <v>456488.60000000021</v>
      </c>
      <c r="J16" s="803">
        <v>0.21828253764659702</v>
      </c>
      <c r="K16" s="733">
        <v>283</v>
      </c>
      <c r="L16" s="803">
        <v>0.2664783427495292</v>
      </c>
      <c r="M16" s="733" t="s">
        <v>586</v>
      </c>
      <c r="N16" s="270"/>
    </row>
    <row r="17" spans="1:14" ht="14.4" customHeight="1" x14ac:dyDescent="0.3">
      <c r="A17" s="729" t="s">
        <v>570</v>
      </c>
      <c r="B17" s="730" t="s">
        <v>570</v>
      </c>
      <c r="C17" s="733" t="s">
        <v>570</v>
      </c>
      <c r="D17" s="733" t="s">
        <v>570</v>
      </c>
      <c r="E17" s="733" t="s">
        <v>570</v>
      </c>
      <c r="F17" s="803" t="s">
        <v>570</v>
      </c>
      <c r="G17" s="733" t="s">
        <v>570</v>
      </c>
      <c r="H17" s="803" t="s">
        <v>570</v>
      </c>
      <c r="I17" s="733" t="s">
        <v>570</v>
      </c>
      <c r="J17" s="803" t="s">
        <v>570</v>
      </c>
      <c r="K17" s="733" t="s">
        <v>570</v>
      </c>
      <c r="L17" s="803" t="s">
        <v>570</v>
      </c>
      <c r="M17" s="733" t="s">
        <v>587</v>
      </c>
      <c r="N17" s="270"/>
    </row>
    <row r="18" spans="1:14" ht="14.4" customHeight="1" x14ac:dyDescent="0.3">
      <c r="A18" s="729" t="s">
        <v>1833</v>
      </c>
      <c r="B18" s="730" t="s">
        <v>1838</v>
      </c>
      <c r="C18" s="733">
        <v>2117361.4899999998</v>
      </c>
      <c r="D18" s="733">
        <v>1127</v>
      </c>
      <c r="E18" s="733">
        <v>1658638.3599999992</v>
      </c>
      <c r="F18" s="803">
        <v>0.78335152869905056</v>
      </c>
      <c r="G18" s="733">
        <v>833</v>
      </c>
      <c r="H18" s="803">
        <v>0.73913043478260865</v>
      </c>
      <c r="I18" s="733">
        <v>458723.13000000024</v>
      </c>
      <c r="J18" s="803">
        <v>0.21664847130094933</v>
      </c>
      <c r="K18" s="733">
        <v>294</v>
      </c>
      <c r="L18" s="803">
        <v>0.2608695652173913</v>
      </c>
      <c r="M18" s="733" t="s">
        <v>582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1839</v>
      </c>
    </row>
    <row r="21" spans="1:14" ht="14.4" customHeight="1" x14ac:dyDescent="0.3">
      <c r="A21" s="804" t="s">
        <v>1840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1841</v>
      </c>
      <c r="B5" s="797">
        <v>141.25</v>
      </c>
      <c r="C5" s="741">
        <v>1</v>
      </c>
      <c r="D5" s="810">
        <v>1</v>
      </c>
      <c r="E5" s="813" t="s">
        <v>1841</v>
      </c>
      <c r="F5" s="797">
        <v>141.25</v>
      </c>
      <c r="G5" s="765">
        <v>1</v>
      </c>
      <c r="H5" s="745">
        <v>1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1842</v>
      </c>
      <c r="B6" s="798">
        <v>144990.45000000001</v>
      </c>
      <c r="C6" s="748">
        <v>1</v>
      </c>
      <c r="D6" s="811">
        <v>82</v>
      </c>
      <c r="E6" s="814" t="s">
        <v>1842</v>
      </c>
      <c r="F6" s="798">
        <v>101373.78000000003</v>
      </c>
      <c r="G6" s="766">
        <v>0.69917556639075207</v>
      </c>
      <c r="H6" s="752">
        <v>52</v>
      </c>
      <c r="I6" s="789">
        <v>0.63414634146341464</v>
      </c>
      <c r="J6" s="817">
        <v>43616.669999999991</v>
      </c>
      <c r="K6" s="766">
        <v>0.30082443360924799</v>
      </c>
      <c r="L6" s="752">
        <v>30</v>
      </c>
      <c r="M6" s="789">
        <v>0.36585365853658536</v>
      </c>
    </row>
    <row r="7" spans="1:13" ht="14.4" customHeight="1" x14ac:dyDescent="0.3">
      <c r="A7" s="807" t="s">
        <v>1843</v>
      </c>
      <c r="B7" s="798">
        <v>176946.83000000002</v>
      </c>
      <c r="C7" s="748">
        <v>1</v>
      </c>
      <c r="D7" s="811">
        <v>113</v>
      </c>
      <c r="E7" s="814" t="s">
        <v>1843</v>
      </c>
      <c r="F7" s="798">
        <v>144949.93</v>
      </c>
      <c r="G7" s="766">
        <v>0.819172233828659</v>
      </c>
      <c r="H7" s="752">
        <v>84</v>
      </c>
      <c r="I7" s="789">
        <v>0.74336283185840712</v>
      </c>
      <c r="J7" s="817">
        <v>31996.900000000009</v>
      </c>
      <c r="K7" s="766">
        <v>0.18082776617134089</v>
      </c>
      <c r="L7" s="752">
        <v>29</v>
      </c>
      <c r="M7" s="789">
        <v>0.25663716814159293</v>
      </c>
    </row>
    <row r="8" spans="1:13" ht="14.4" customHeight="1" x14ac:dyDescent="0.3">
      <c r="A8" s="807" t="s">
        <v>1844</v>
      </c>
      <c r="B8" s="798">
        <v>147.44999999999999</v>
      </c>
      <c r="C8" s="748">
        <v>1</v>
      </c>
      <c r="D8" s="811">
        <v>2</v>
      </c>
      <c r="E8" s="814" t="s">
        <v>1844</v>
      </c>
      <c r="F8" s="798">
        <v>147.44999999999999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1845</v>
      </c>
      <c r="B9" s="798">
        <v>42337.82</v>
      </c>
      <c r="C9" s="748">
        <v>1</v>
      </c>
      <c r="D9" s="811">
        <v>20</v>
      </c>
      <c r="E9" s="814" t="s">
        <v>1845</v>
      </c>
      <c r="F9" s="798">
        <v>23899.72</v>
      </c>
      <c r="G9" s="766">
        <v>0.56450048679880072</v>
      </c>
      <c r="H9" s="752">
        <v>11</v>
      </c>
      <c r="I9" s="789">
        <v>0.55000000000000004</v>
      </c>
      <c r="J9" s="817">
        <v>18438.099999999999</v>
      </c>
      <c r="K9" s="766">
        <v>0.43549951320119928</v>
      </c>
      <c r="L9" s="752">
        <v>9</v>
      </c>
      <c r="M9" s="789">
        <v>0.45</v>
      </c>
    </row>
    <row r="10" spans="1:13" ht="14.4" customHeight="1" x14ac:dyDescent="0.3">
      <c r="A10" s="807" t="s">
        <v>1846</v>
      </c>
      <c r="B10" s="798">
        <v>592.33999999999992</v>
      </c>
      <c r="C10" s="748">
        <v>1</v>
      </c>
      <c r="D10" s="811">
        <v>6</v>
      </c>
      <c r="E10" s="814" t="s">
        <v>1846</v>
      </c>
      <c r="F10" s="798">
        <v>592.33999999999992</v>
      </c>
      <c r="G10" s="766">
        <v>1</v>
      </c>
      <c r="H10" s="752">
        <v>6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1847</v>
      </c>
      <c r="B11" s="798">
        <v>1322.18</v>
      </c>
      <c r="C11" s="748">
        <v>1</v>
      </c>
      <c r="D11" s="811">
        <v>5</v>
      </c>
      <c r="E11" s="814" t="s">
        <v>1847</v>
      </c>
      <c r="F11" s="798">
        <v>1322.18</v>
      </c>
      <c r="G11" s="766">
        <v>1</v>
      </c>
      <c r="H11" s="752">
        <v>5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1848</v>
      </c>
      <c r="B12" s="798">
        <v>608.33999999999992</v>
      </c>
      <c r="C12" s="748">
        <v>1</v>
      </c>
      <c r="D12" s="811">
        <v>4</v>
      </c>
      <c r="E12" s="814" t="s">
        <v>1848</v>
      </c>
      <c r="F12" s="798">
        <v>608.33999999999992</v>
      </c>
      <c r="G12" s="766">
        <v>1</v>
      </c>
      <c r="H12" s="752">
        <v>4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1849</v>
      </c>
      <c r="B13" s="798">
        <v>13558.74</v>
      </c>
      <c r="C13" s="748">
        <v>1</v>
      </c>
      <c r="D13" s="811">
        <v>7</v>
      </c>
      <c r="E13" s="814" t="s">
        <v>1849</v>
      </c>
      <c r="F13" s="798">
        <v>13558.74</v>
      </c>
      <c r="G13" s="766">
        <v>1</v>
      </c>
      <c r="H13" s="752">
        <v>7</v>
      </c>
      <c r="I13" s="789">
        <v>1</v>
      </c>
      <c r="J13" s="817"/>
      <c r="K13" s="766">
        <v>0</v>
      </c>
      <c r="L13" s="752"/>
      <c r="M13" s="789">
        <v>0</v>
      </c>
    </row>
    <row r="14" spans="1:13" ht="14.4" customHeight="1" x14ac:dyDescent="0.3">
      <c r="A14" s="807" t="s">
        <v>1850</v>
      </c>
      <c r="B14" s="798">
        <v>103.67</v>
      </c>
      <c r="C14" s="748">
        <v>1</v>
      </c>
      <c r="D14" s="811">
        <v>1</v>
      </c>
      <c r="E14" s="814" t="s">
        <v>1850</v>
      </c>
      <c r="F14" s="798">
        <v>103.67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1851</v>
      </c>
      <c r="B15" s="798">
        <v>373396.81</v>
      </c>
      <c r="C15" s="748">
        <v>1</v>
      </c>
      <c r="D15" s="811">
        <v>156</v>
      </c>
      <c r="E15" s="814" t="s">
        <v>1851</v>
      </c>
      <c r="F15" s="798">
        <v>266009.44</v>
      </c>
      <c r="G15" s="766">
        <v>0.71240415792518419</v>
      </c>
      <c r="H15" s="752">
        <v>116</v>
      </c>
      <c r="I15" s="789">
        <v>0.74358974358974361</v>
      </c>
      <c r="J15" s="817">
        <v>107387.37</v>
      </c>
      <c r="K15" s="766">
        <v>0.28759584207481581</v>
      </c>
      <c r="L15" s="752">
        <v>40</v>
      </c>
      <c r="M15" s="789">
        <v>0.25641025641025639</v>
      </c>
    </row>
    <row r="16" spans="1:13" ht="14.4" customHeight="1" x14ac:dyDescent="0.3">
      <c r="A16" s="807" t="s">
        <v>1852</v>
      </c>
      <c r="B16" s="798">
        <v>205484.99000000002</v>
      </c>
      <c r="C16" s="748">
        <v>1</v>
      </c>
      <c r="D16" s="811">
        <v>123</v>
      </c>
      <c r="E16" s="814" t="s">
        <v>1852</v>
      </c>
      <c r="F16" s="798">
        <v>172205.59000000003</v>
      </c>
      <c r="G16" s="766">
        <v>0.83804461824681209</v>
      </c>
      <c r="H16" s="752">
        <v>91</v>
      </c>
      <c r="I16" s="789">
        <v>0.73983739837398377</v>
      </c>
      <c r="J16" s="817">
        <v>33279.4</v>
      </c>
      <c r="K16" s="766">
        <v>0.16195538175318791</v>
      </c>
      <c r="L16" s="752">
        <v>32</v>
      </c>
      <c r="M16" s="789">
        <v>0.26016260162601629</v>
      </c>
    </row>
    <row r="17" spans="1:13" ht="14.4" customHeight="1" x14ac:dyDescent="0.3">
      <c r="A17" s="807" t="s">
        <v>1853</v>
      </c>
      <c r="B17" s="798">
        <v>270.52999999999997</v>
      </c>
      <c r="C17" s="748">
        <v>1</v>
      </c>
      <c r="D17" s="811">
        <v>2</v>
      </c>
      <c r="E17" s="814" t="s">
        <v>1853</v>
      </c>
      <c r="F17" s="798">
        <v>270.52999999999997</v>
      </c>
      <c r="G17" s="766">
        <v>1</v>
      </c>
      <c r="H17" s="752">
        <v>2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1854</v>
      </c>
      <c r="B18" s="798">
        <v>575564.28</v>
      </c>
      <c r="C18" s="748">
        <v>1</v>
      </c>
      <c r="D18" s="811">
        <v>267</v>
      </c>
      <c r="E18" s="814" t="s">
        <v>1854</v>
      </c>
      <c r="F18" s="798">
        <v>457052.34</v>
      </c>
      <c r="G18" s="766">
        <v>0.7940943451181508</v>
      </c>
      <c r="H18" s="752">
        <v>201</v>
      </c>
      <c r="I18" s="789">
        <v>0.7528089887640449</v>
      </c>
      <c r="J18" s="817">
        <v>118511.94000000003</v>
      </c>
      <c r="K18" s="766">
        <v>0.2059056548818492</v>
      </c>
      <c r="L18" s="752">
        <v>66</v>
      </c>
      <c r="M18" s="789">
        <v>0.24719101123595505</v>
      </c>
    </row>
    <row r="19" spans="1:13" ht="14.4" customHeight="1" x14ac:dyDescent="0.3">
      <c r="A19" s="807" t="s">
        <v>1855</v>
      </c>
      <c r="B19" s="798">
        <v>1234.2</v>
      </c>
      <c r="C19" s="748">
        <v>1</v>
      </c>
      <c r="D19" s="811">
        <v>5</v>
      </c>
      <c r="E19" s="814" t="s">
        <v>1855</v>
      </c>
      <c r="F19" s="798">
        <v>875.98</v>
      </c>
      <c r="G19" s="766">
        <v>0.70975530708151024</v>
      </c>
      <c r="H19" s="752">
        <v>3</v>
      </c>
      <c r="I19" s="789">
        <v>0.6</v>
      </c>
      <c r="J19" s="817">
        <v>358.22</v>
      </c>
      <c r="K19" s="766">
        <v>0.2902446929184897</v>
      </c>
      <c r="L19" s="752">
        <v>2</v>
      </c>
      <c r="M19" s="789">
        <v>0.4</v>
      </c>
    </row>
    <row r="20" spans="1:13" ht="14.4" customHeight="1" x14ac:dyDescent="0.3">
      <c r="A20" s="807" t="s">
        <v>1856</v>
      </c>
      <c r="B20" s="798">
        <v>488.70000000000005</v>
      </c>
      <c r="C20" s="748">
        <v>1</v>
      </c>
      <c r="D20" s="811">
        <v>5</v>
      </c>
      <c r="E20" s="814" t="s">
        <v>1856</v>
      </c>
      <c r="F20" s="798">
        <v>453.45000000000005</v>
      </c>
      <c r="G20" s="766">
        <v>0.92786985880908535</v>
      </c>
      <c r="H20" s="752">
        <v>3</v>
      </c>
      <c r="I20" s="789">
        <v>0.6</v>
      </c>
      <c r="J20" s="817">
        <v>35.25</v>
      </c>
      <c r="K20" s="766">
        <v>7.2130141190914668E-2</v>
      </c>
      <c r="L20" s="752">
        <v>2</v>
      </c>
      <c r="M20" s="789">
        <v>0.4</v>
      </c>
    </row>
    <row r="21" spans="1:13" ht="14.4" customHeight="1" x14ac:dyDescent="0.3">
      <c r="A21" s="807" t="s">
        <v>1857</v>
      </c>
      <c r="B21" s="798">
        <v>119.7</v>
      </c>
      <c r="C21" s="748">
        <v>1</v>
      </c>
      <c r="D21" s="811">
        <v>1</v>
      </c>
      <c r="E21" s="814" t="s">
        <v>1857</v>
      </c>
      <c r="F21" s="798">
        <v>119.7</v>
      </c>
      <c r="G21" s="766">
        <v>1</v>
      </c>
      <c r="H21" s="752">
        <v>1</v>
      </c>
      <c r="I21" s="789">
        <v>1</v>
      </c>
      <c r="J21" s="817"/>
      <c r="K21" s="766">
        <v>0</v>
      </c>
      <c r="L21" s="752"/>
      <c r="M21" s="789">
        <v>0</v>
      </c>
    </row>
    <row r="22" spans="1:13" ht="14.4" customHeight="1" x14ac:dyDescent="0.3">
      <c r="A22" s="807" t="s">
        <v>1858</v>
      </c>
      <c r="B22" s="798">
        <v>84447.21</v>
      </c>
      <c r="C22" s="748">
        <v>1</v>
      </c>
      <c r="D22" s="811">
        <v>53</v>
      </c>
      <c r="E22" s="814" t="s">
        <v>1858</v>
      </c>
      <c r="F22" s="798">
        <v>76711.41</v>
      </c>
      <c r="G22" s="766">
        <v>0.90839484217418187</v>
      </c>
      <c r="H22" s="752">
        <v>45</v>
      </c>
      <c r="I22" s="789">
        <v>0.84905660377358494</v>
      </c>
      <c r="J22" s="817">
        <v>7735.7999999999993</v>
      </c>
      <c r="K22" s="766">
        <v>9.1605157825818032E-2</v>
      </c>
      <c r="L22" s="752">
        <v>8</v>
      </c>
      <c r="M22" s="789">
        <v>0.15094339622641509</v>
      </c>
    </row>
    <row r="23" spans="1:13" ht="14.4" customHeight="1" x14ac:dyDescent="0.3">
      <c r="A23" s="807" t="s">
        <v>1859</v>
      </c>
      <c r="B23" s="798">
        <v>140741.64000000001</v>
      </c>
      <c r="C23" s="748">
        <v>1</v>
      </c>
      <c r="D23" s="811">
        <v>45</v>
      </c>
      <c r="E23" s="814" t="s">
        <v>1859</v>
      </c>
      <c r="F23" s="798">
        <v>123327.19</v>
      </c>
      <c r="G23" s="766">
        <v>0.87626654059168263</v>
      </c>
      <c r="H23" s="752">
        <v>34</v>
      </c>
      <c r="I23" s="789">
        <v>0.75555555555555554</v>
      </c>
      <c r="J23" s="817">
        <v>17414.449999999997</v>
      </c>
      <c r="K23" s="766">
        <v>0.12373345940831722</v>
      </c>
      <c r="L23" s="752">
        <v>11</v>
      </c>
      <c r="M23" s="789">
        <v>0.24444444444444444</v>
      </c>
    </row>
    <row r="24" spans="1:13" ht="14.4" customHeight="1" x14ac:dyDescent="0.3">
      <c r="A24" s="807" t="s">
        <v>1860</v>
      </c>
      <c r="B24" s="798">
        <v>155.52000000000001</v>
      </c>
      <c r="C24" s="748">
        <v>1</v>
      </c>
      <c r="D24" s="811">
        <v>1</v>
      </c>
      <c r="E24" s="814" t="s">
        <v>1860</v>
      </c>
      <c r="F24" s="798"/>
      <c r="G24" s="766">
        <v>0</v>
      </c>
      <c r="H24" s="752"/>
      <c r="I24" s="789">
        <v>0</v>
      </c>
      <c r="J24" s="817">
        <v>155.52000000000001</v>
      </c>
      <c r="K24" s="766">
        <v>1</v>
      </c>
      <c r="L24" s="752">
        <v>1</v>
      </c>
      <c r="M24" s="789">
        <v>1</v>
      </c>
    </row>
    <row r="25" spans="1:13" ht="14.4" customHeight="1" x14ac:dyDescent="0.3">
      <c r="A25" s="807" t="s">
        <v>1861</v>
      </c>
      <c r="B25" s="798">
        <v>1973.1600000000003</v>
      </c>
      <c r="C25" s="748">
        <v>1</v>
      </c>
      <c r="D25" s="811">
        <v>7</v>
      </c>
      <c r="E25" s="814" t="s">
        <v>1861</v>
      </c>
      <c r="F25" s="798">
        <v>1973.1600000000003</v>
      </c>
      <c r="G25" s="766">
        <v>1</v>
      </c>
      <c r="H25" s="752">
        <v>7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" customHeight="1" x14ac:dyDescent="0.3">
      <c r="A26" s="807" t="s">
        <v>1862</v>
      </c>
      <c r="B26" s="798">
        <v>2106.7800000000002</v>
      </c>
      <c r="C26" s="748">
        <v>1</v>
      </c>
      <c r="D26" s="811">
        <v>2</v>
      </c>
      <c r="E26" s="814" t="s">
        <v>1862</v>
      </c>
      <c r="F26" s="798">
        <v>2106.7800000000002</v>
      </c>
      <c r="G26" s="766">
        <v>1</v>
      </c>
      <c r="H26" s="752">
        <v>2</v>
      </c>
      <c r="I26" s="789">
        <v>1</v>
      </c>
      <c r="J26" s="817"/>
      <c r="K26" s="766">
        <v>0</v>
      </c>
      <c r="L26" s="752"/>
      <c r="M26" s="789">
        <v>0</v>
      </c>
    </row>
    <row r="27" spans="1:13" ht="14.4" customHeight="1" x14ac:dyDescent="0.3">
      <c r="A27" s="807" t="s">
        <v>1863</v>
      </c>
      <c r="B27" s="798">
        <v>330193.90000000002</v>
      </c>
      <c r="C27" s="748">
        <v>1</v>
      </c>
      <c r="D27" s="811">
        <v>186</v>
      </c>
      <c r="E27" s="814" t="s">
        <v>1863</v>
      </c>
      <c r="F27" s="798">
        <v>253528.23000000004</v>
      </c>
      <c r="G27" s="766">
        <v>0.76781621344307094</v>
      </c>
      <c r="H27" s="752">
        <v>131</v>
      </c>
      <c r="I27" s="789">
        <v>0.70430107526881724</v>
      </c>
      <c r="J27" s="817">
        <v>76665.67</v>
      </c>
      <c r="K27" s="766">
        <v>0.23218378655692912</v>
      </c>
      <c r="L27" s="752">
        <v>55</v>
      </c>
      <c r="M27" s="789">
        <v>0.29569892473118281</v>
      </c>
    </row>
    <row r="28" spans="1:13" ht="14.4" customHeight="1" x14ac:dyDescent="0.3">
      <c r="A28" s="807" t="s">
        <v>1864</v>
      </c>
      <c r="B28" s="798">
        <v>251.46</v>
      </c>
      <c r="C28" s="748">
        <v>1</v>
      </c>
      <c r="D28" s="811">
        <v>4</v>
      </c>
      <c r="E28" s="814" t="s">
        <v>1864</v>
      </c>
      <c r="F28" s="798">
        <v>251.46</v>
      </c>
      <c r="G28" s="766">
        <v>1</v>
      </c>
      <c r="H28" s="752">
        <v>4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1865</v>
      </c>
      <c r="B29" s="798">
        <v>12761.81</v>
      </c>
      <c r="C29" s="748">
        <v>1</v>
      </c>
      <c r="D29" s="811">
        <v>9</v>
      </c>
      <c r="E29" s="814" t="s">
        <v>1865</v>
      </c>
      <c r="F29" s="798">
        <v>12538.369999999999</v>
      </c>
      <c r="G29" s="766">
        <v>0.98249151178398675</v>
      </c>
      <c r="H29" s="752">
        <v>7</v>
      </c>
      <c r="I29" s="789">
        <v>0.77777777777777779</v>
      </c>
      <c r="J29" s="817">
        <v>223.44</v>
      </c>
      <c r="K29" s="766">
        <v>1.7508488216013245E-2</v>
      </c>
      <c r="L29" s="752">
        <v>2</v>
      </c>
      <c r="M29" s="789">
        <v>0.22222222222222221</v>
      </c>
    </row>
    <row r="30" spans="1:13" ht="14.4" customHeight="1" x14ac:dyDescent="0.3">
      <c r="A30" s="807" t="s">
        <v>1866</v>
      </c>
      <c r="B30" s="798">
        <v>599.62</v>
      </c>
      <c r="C30" s="748">
        <v>1</v>
      </c>
      <c r="D30" s="811">
        <v>3</v>
      </c>
      <c r="E30" s="814" t="s">
        <v>1866</v>
      </c>
      <c r="F30" s="798">
        <v>599.62</v>
      </c>
      <c r="G30" s="766">
        <v>1</v>
      </c>
      <c r="H30" s="752">
        <v>3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" customHeight="1" x14ac:dyDescent="0.3">
      <c r="A31" s="807" t="s">
        <v>1867</v>
      </c>
      <c r="B31" s="798">
        <v>414.12</v>
      </c>
      <c r="C31" s="748">
        <v>1</v>
      </c>
      <c r="D31" s="811">
        <v>2</v>
      </c>
      <c r="E31" s="814" t="s">
        <v>1867</v>
      </c>
      <c r="F31" s="798">
        <v>414.12</v>
      </c>
      <c r="G31" s="766">
        <v>1</v>
      </c>
      <c r="H31" s="752">
        <v>2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1868</v>
      </c>
      <c r="B32" s="798">
        <v>2313.65</v>
      </c>
      <c r="C32" s="748">
        <v>1</v>
      </c>
      <c r="D32" s="811">
        <v>4</v>
      </c>
      <c r="E32" s="814" t="s">
        <v>1868</v>
      </c>
      <c r="F32" s="798">
        <v>462.73</v>
      </c>
      <c r="G32" s="766">
        <v>0.2</v>
      </c>
      <c r="H32" s="752">
        <v>2</v>
      </c>
      <c r="I32" s="789">
        <v>0.5</v>
      </c>
      <c r="J32" s="817">
        <v>1850.92</v>
      </c>
      <c r="K32" s="766">
        <v>0.8</v>
      </c>
      <c r="L32" s="752">
        <v>2</v>
      </c>
      <c r="M32" s="789">
        <v>0.5</v>
      </c>
    </row>
    <row r="33" spans="1:13" ht="14.4" customHeight="1" x14ac:dyDescent="0.3">
      <c r="A33" s="807" t="s">
        <v>1869</v>
      </c>
      <c r="B33" s="798">
        <v>0</v>
      </c>
      <c r="C33" s="748"/>
      <c r="D33" s="811">
        <v>1</v>
      </c>
      <c r="E33" s="814" t="s">
        <v>1869</v>
      </c>
      <c r="F33" s="798"/>
      <c r="G33" s="766"/>
      <c r="H33" s="752"/>
      <c r="I33" s="789">
        <v>0</v>
      </c>
      <c r="J33" s="817">
        <v>0</v>
      </c>
      <c r="K33" s="766"/>
      <c r="L33" s="752">
        <v>1</v>
      </c>
      <c r="M33" s="789">
        <v>1</v>
      </c>
    </row>
    <row r="34" spans="1:13" ht="14.4" customHeight="1" x14ac:dyDescent="0.3">
      <c r="A34" s="807" t="s">
        <v>1870</v>
      </c>
      <c r="B34" s="798">
        <v>1130.08</v>
      </c>
      <c r="C34" s="748">
        <v>1</v>
      </c>
      <c r="D34" s="811">
        <v>3</v>
      </c>
      <c r="E34" s="814" t="s">
        <v>1870</v>
      </c>
      <c r="F34" s="798">
        <v>263.26</v>
      </c>
      <c r="G34" s="766">
        <v>0.23295695879937703</v>
      </c>
      <c r="H34" s="752">
        <v>1</v>
      </c>
      <c r="I34" s="789">
        <v>0.33333333333333331</v>
      </c>
      <c r="J34" s="817">
        <v>866.81999999999994</v>
      </c>
      <c r="K34" s="766">
        <v>0.76704304120062294</v>
      </c>
      <c r="L34" s="752">
        <v>2</v>
      </c>
      <c r="M34" s="789">
        <v>0.66666666666666663</v>
      </c>
    </row>
    <row r="35" spans="1:13" ht="14.4" customHeight="1" x14ac:dyDescent="0.3">
      <c r="A35" s="807" t="s">
        <v>1871</v>
      </c>
      <c r="B35" s="798">
        <v>186.66</v>
      </c>
      <c r="C35" s="748">
        <v>1</v>
      </c>
      <c r="D35" s="811">
        <v>2</v>
      </c>
      <c r="E35" s="814" t="s">
        <v>1871</v>
      </c>
      <c r="F35" s="798"/>
      <c r="G35" s="766">
        <v>0</v>
      </c>
      <c r="H35" s="752"/>
      <c r="I35" s="789">
        <v>0</v>
      </c>
      <c r="J35" s="817">
        <v>186.66</v>
      </c>
      <c r="K35" s="766">
        <v>1</v>
      </c>
      <c r="L35" s="752">
        <v>2</v>
      </c>
      <c r="M35" s="789">
        <v>1</v>
      </c>
    </row>
    <row r="36" spans="1:13" ht="14.4" customHeight="1" x14ac:dyDescent="0.3">
      <c r="A36" s="807" t="s">
        <v>1872</v>
      </c>
      <c r="B36" s="798">
        <v>2348.5200000000004</v>
      </c>
      <c r="C36" s="748">
        <v>1</v>
      </c>
      <c r="D36" s="811">
        <v>3</v>
      </c>
      <c r="E36" s="814" t="s">
        <v>1872</v>
      </c>
      <c r="F36" s="798">
        <v>2348.5200000000004</v>
      </c>
      <c r="G36" s="766">
        <v>1</v>
      </c>
      <c r="H36" s="752">
        <v>3</v>
      </c>
      <c r="I36" s="789">
        <v>1</v>
      </c>
      <c r="J36" s="817"/>
      <c r="K36" s="766">
        <v>0</v>
      </c>
      <c r="L36" s="752"/>
      <c r="M36" s="789">
        <v>0</v>
      </c>
    </row>
    <row r="37" spans="1:13" ht="14.4" customHeight="1" thickBot="1" x14ac:dyDescent="0.35">
      <c r="A37" s="808" t="s">
        <v>1873</v>
      </c>
      <c r="B37" s="799">
        <v>429.08</v>
      </c>
      <c r="C37" s="755">
        <v>1</v>
      </c>
      <c r="D37" s="812">
        <v>2</v>
      </c>
      <c r="E37" s="815" t="s">
        <v>1873</v>
      </c>
      <c r="F37" s="799">
        <v>429.08</v>
      </c>
      <c r="G37" s="767">
        <v>1</v>
      </c>
      <c r="H37" s="759">
        <v>2</v>
      </c>
      <c r="I37" s="790">
        <v>1</v>
      </c>
      <c r="J37" s="818"/>
      <c r="K37" s="767">
        <v>0</v>
      </c>
      <c r="L37" s="759"/>
      <c r="M37" s="79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0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2770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2117361.4899999988</v>
      </c>
      <c r="N3" s="70">
        <f>SUBTOTAL(9,N7:N1048576)</f>
        <v>3999</v>
      </c>
      <c r="O3" s="70">
        <f>SUBTOTAL(9,O7:O1048576)</f>
        <v>1127</v>
      </c>
      <c r="P3" s="70">
        <f>SUBTOTAL(9,P7:P1048576)</f>
        <v>1658638.3599999989</v>
      </c>
      <c r="Q3" s="71">
        <f>IF(M3=0,0,P3/M3)</f>
        <v>0.78335152869905078</v>
      </c>
      <c r="R3" s="70">
        <f>SUBTOTAL(9,R7:R1048576)</f>
        <v>2971</v>
      </c>
      <c r="S3" s="71">
        <f>IF(N3=0,0,R3/N3)</f>
        <v>0.74293573393348333</v>
      </c>
      <c r="T3" s="70">
        <f>SUBTOTAL(9,T7:T1048576)</f>
        <v>833</v>
      </c>
      <c r="U3" s="72">
        <f>IF(O3=0,0,T3/O3)</f>
        <v>0.73913043478260865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1830</v>
      </c>
      <c r="C7" s="825" t="s">
        <v>1834</v>
      </c>
      <c r="D7" s="826" t="s">
        <v>2768</v>
      </c>
      <c r="E7" s="827" t="s">
        <v>1842</v>
      </c>
      <c r="F7" s="825" t="s">
        <v>1831</v>
      </c>
      <c r="G7" s="825" t="s">
        <v>1874</v>
      </c>
      <c r="H7" s="825" t="s">
        <v>570</v>
      </c>
      <c r="I7" s="825" t="s">
        <v>1875</v>
      </c>
      <c r="J7" s="825" t="s">
        <v>1876</v>
      </c>
      <c r="K7" s="825" t="s">
        <v>1877</v>
      </c>
      <c r="L7" s="828">
        <v>115.18</v>
      </c>
      <c r="M7" s="828">
        <v>115.18</v>
      </c>
      <c r="N7" s="825">
        <v>1</v>
      </c>
      <c r="O7" s="829">
        <v>1</v>
      </c>
      <c r="P7" s="828">
        <v>115.18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7</v>
      </c>
      <c r="B8" s="832" t="s">
        <v>1830</v>
      </c>
      <c r="C8" s="832" t="s">
        <v>1834</v>
      </c>
      <c r="D8" s="833" t="s">
        <v>2768</v>
      </c>
      <c r="E8" s="834" t="s">
        <v>1842</v>
      </c>
      <c r="F8" s="832" t="s">
        <v>1831</v>
      </c>
      <c r="G8" s="832" t="s">
        <v>1878</v>
      </c>
      <c r="H8" s="832" t="s">
        <v>570</v>
      </c>
      <c r="I8" s="832" t="s">
        <v>1879</v>
      </c>
      <c r="J8" s="832" t="s">
        <v>1880</v>
      </c>
      <c r="K8" s="832" t="s">
        <v>1881</v>
      </c>
      <c r="L8" s="835">
        <v>61.97</v>
      </c>
      <c r="M8" s="835">
        <v>61.97</v>
      </c>
      <c r="N8" s="832">
        <v>1</v>
      </c>
      <c r="O8" s="836">
        <v>0.5</v>
      </c>
      <c r="P8" s="835">
        <v>61.97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7</v>
      </c>
      <c r="B9" s="832" t="s">
        <v>1830</v>
      </c>
      <c r="C9" s="832" t="s">
        <v>1834</v>
      </c>
      <c r="D9" s="833" t="s">
        <v>2768</v>
      </c>
      <c r="E9" s="834" t="s">
        <v>1842</v>
      </c>
      <c r="F9" s="832" t="s">
        <v>1831</v>
      </c>
      <c r="G9" s="832" t="s">
        <v>1878</v>
      </c>
      <c r="H9" s="832" t="s">
        <v>570</v>
      </c>
      <c r="I9" s="832" t="s">
        <v>1882</v>
      </c>
      <c r="J9" s="832" t="s">
        <v>1880</v>
      </c>
      <c r="K9" s="832" t="s">
        <v>1883</v>
      </c>
      <c r="L9" s="835">
        <v>61.97</v>
      </c>
      <c r="M9" s="835">
        <v>61.97</v>
      </c>
      <c r="N9" s="832">
        <v>1</v>
      </c>
      <c r="O9" s="836">
        <v>0.5</v>
      </c>
      <c r="P9" s="835">
        <v>61.97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7</v>
      </c>
      <c r="B10" s="832" t="s">
        <v>1830</v>
      </c>
      <c r="C10" s="832" t="s">
        <v>1834</v>
      </c>
      <c r="D10" s="833" t="s">
        <v>2768</v>
      </c>
      <c r="E10" s="834" t="s">
        <v>1845</v>
      </c>
      <c r="F10" s="832" t="s">
        <v>1831</v>
      </c>
      <c r="G10" s="832" t="s">
        <v>1884</v>
      </c>
      <c r="H10" s="832" t="s">
        <v>660</v>
      </c>
      <c r="I10" s="832" t="s">
        <v>1885</v>
      </c>
      <c r="J10" s="832" t="s">
        <v>1886</v>
      </c>
      <c r="K10" s="832" t="s">
        <v>1887</v>
      </c>
      <c r="L10" s="835">
        <v>85.27</v>
      </c>
      <c r="M10" s="835">
        <v>170.54</v>
      </c>
      <c r="N10" s="832">
        <v>2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7</v>
      </c>
      <c r="B11" s="832" t="s">
        <v>1830</v>
      </c>
      <c r="C11" s="832" t="s">
        <v>1834</v>
      </c>
      <c r="D11" s="833" t="s">
        <v>2768</v>
      </c>
      <c r="E11" s="834" t="s">
        <v>1845</v>
      </c>
      <c r="F11" s="832" t="s">
        <v>1831</v>
      </c>
      <c r="G11" s="832" t="s">
        <v>1888</v>
      </c>
      <c r="H11" s="832" t="s">
        <v>570</v>
      </c>
      <c r="I11" s="832" t="s">
        <v>1889</v>
      </c>
      <c r="J11" s="832" t="s">
        <v>1890</v>
      </c>
      <c r="K11" s="832" t="s">
        <v>1891</v>
      </c>
      <c r="L11" s="835">
        <v>273.33</v>
      </c>
      <c r="M11" s="835">
        <v>273.33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7</v>
      </c>
      <c r="B12" s="832" t="s">
        <v>1830</v>
      </c>
      <c r="C12" s="832" t="s">
        <v>1834</v>
      </c>
      <c r="D12" s="833" t="s">
        <v>2768</v>
      </c>
      <c r="E12" s="834" t="s">
        <v>1845</v>
      </c>
      <c r="F12" s="832" t="s">
        <v>1831</v>
      </c>
      <c r="G12" s="832" t="s">
        <v>1892</v>
      </c>
      <c r="H12" s="832" t="s">
        <v>570</v>
      </c>
      <c r="I12" s="832" t="s">
        <v>1893</v>
      </c>
      <c r="J12" s="832" t="s">
        <v>1894</v>
      </c>
      <c r="K12" s="832" t="s">
        <v>1895</v>
      </c>
      <c r="L12" s="835">
        <v>73.010000000000005</v>
      </c>
      <c r="M12" s="835">
        <v>73.010000000000005</v>
      </c>
      <c r="N12" s="832">
        <v>1</v>
      </c>
      <c r="O12" s="836">
        <v>1</v>
      </c>
      <c r="P12" s="835">
        <v>73.010000000000005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7</v>
      </c>
      <c r="B13" s="832" t="s">
        <v>1830</v>
      </c>
      <c r="C13" s="832" t="s">
        <v>1834</v>
      </c>
      <c r="D13" s="833" t="s">
        <v>2768</v>
      </c>
      <c r="E13" s="834" t="s">
        <v>1851</v>
      </c>
      <c r="F13" s="832" t="s">
        <v>1831</v>
      </c>
      <c r="G13" s="832" t="s">
        <v>1884</v>
      </c>
      <c r="H13" s="832" t="s">
        <v>570</v>
      </c>
      <c r="I13" s="832" t="s">
        <v>1896</v>
      </c>
      <c r="J13" s="832" t="s">
        <v>1897</v>
      </c>
      <c r="K13" s="832" t="s">
        <v>1392</v>
      </c>
      <c r="L13" s="835">
        <v>170.52</v>
      </c>
      <c r="M13" s="835">
        <v>170.52</v>
      </c>
      <c r="N13" s="832">
        <v>1</v>
      </c>
      <c r="O13" s="836">
        <v>1</v>
      </c>
      <c r="P13" s="835">
        <v>170.52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7</v>
      </c>
      <c r="B14" s="832" t="s">
        <v>1830</v>
      </c>
      <c r="C14" s="832" t="s">
        <v>1834</v>
      </c>
      <c r="D14" s="833" t="s">
        <v>2768</v>
      </c>
      <c r="E14" s="834" t="s">
        <v>1851</v>
      </c>
      <c r="F14" s="832" t="s">
        <v>1831</v>
      </c>
      <c r="G14" s="832" t="s">
        <v>1898</v>
      </c>
      <c r="H14" s="832" t="s">
        <v>660</v>
      </c>
      <c r="I14" s="832" t="s">
        <v>1899</v>
      </c>
      <c r="J14" s="832" t="s">
        <v>758</v>
      </c>
      <c r="K14" s="832" t="s">
        <v>759</v>
      </c>
      <c r="L14" s="835">
        <v>132</v>
      </c>
      <c r="M14" s="835">
        <v>396</v>
      </c>
      <c r="N14" s="832">
        <v>3</v>
      </c>
      <c r="O14" s="836">
        <v>0.5</v>
      </c>
      <c r="P14" s="835">
        <v>396</v>
      </c>
      <c r="Q14" s="837">
        <v>1</v>
      </c>
      <c r="R14" s="832">
        <v>3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7</v>
      </c>
      <c r="B15" s="832" t="s">
        <v>1830</v>
      </c>
      <c r="C15" s="832" t="s">
        <v>1834</v>
      </c>
      <c r="D15" s="833" t="s">
        <v>2768</v>
      </c>
      <c r="E15" s="834" t="s">
        <v>1851</v>
      </c>
      <c r="F15" s="832" t="s">
        <v>1831</v>
      </c>
      <c r="G15" s="832" t="s">
        <v>1888</v>
      </c>
      <c r="H15" s="832" t="s">
        <v>570</v>
      </c>
      <c r="I15" s="832" t="s">
        <v>1900</v>
      </c>
      <c r="J15" s="832" t="s">
        <v>1890</v>
      </c>
      <c r="K15" s="832" t="s">
        <v>1901</v>
      </c>
      <c r="L15" s="835">
        <v>182.22</v>
      </c>
      <c r="M15" s="835">
        <v>182.22</v>
      </c>
      <c r="N15" s="832">
        <v>1</v>
      </c>
      <c r="O15" s="836">
        <v>0.5</v>
      </c>
      <c r="P15" s="835">
        <v>182.22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1830</v>
      </c>
      <c r="C16" s="832" t="s">
        <v>1834</v>
      </c>
      <c r="D16" s="833" t="s">
        <v>2768</v>
      </c>
      <c r="E16" s="834" t="s">
        <v>1851</v>
      </c>
      <c r="F16" s="832" t="s">
        <v>1831</v>
      </c>
      <c r="G16" s="832" t="s">
        <v>1902</v>
      </c>
      <c r="H16" s="832" t="s">
        <v>570</v>
      </c>
      <c r="I16" s="832" t="s">
        <v>1903</v>
      </c>
      <c r="J16" s="832" t="s">
        <v>1904</v>
      </c>
      <c r="K16" s="832" t="s">
        <v>1905</v>
      </c>
      <c r="L16" s="835">
        <v>29.13</v>
      </c>
      <c r="M16" s="835">
        <v>87.39</v>
      </c>
      <c r="N16" s="832">
        <v>3</v>
      </c>
      <c r="O16" s="836">
        <v>0.5</v>
      </c>
      <c r="P16" s="835">
        <v>87.39</v>
      </c>
      <c r="Q16" s="837">
        <v>1</v>
      </c>
      <c r="R16" s="832">
        <v>3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1830</v>
      </c>
      <c r="C17" s="832" t="s">
        <v>1834</v>
      </c>
      <c r="D17" s="833" t="s">
        <v>2768</v>
      </c>
      <c r="E17" s="834" t="s">
        <v>1851</v>
      </c>
      <c r="F17" s="832" t="s">
        <v>1831</v>
      </c>
      <c r="G17" s="832" t="s">
        <v>1906</v>
      </c>
      <c r="H17" s="832" t="s">
        <v>570</v>
      </c>
      <c r="I17" s="832" t="s">
        <v>1907</v>
      </c>
      <c r="J17" s="832" t="s">
        <v>1265</v>
      </c>
      <c r="K17" s="832" t="s">
        <v>1908</v>
      </c>
      <c r="L17" s="835">
        <v>75.05</v>
      </c>
      <c r="M17" s="835">
        <v>75.05</v>
      </c>
      <c r="N17" s="832">
        <v>1</v>
      </c>
      <c r="O17" s="836">
        <v>0.5</v>
      </c>
      <c r="P17" s="835">
        <v>75.05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7</v>
      </c>
      <c r="B18" s="832" t="s">
        <v>1830</v>
      </c>
      <c r="C18" s="832" t="s">
        <v>1834</v>
      </c>
      <c r="D18" s="833" t="s">
        <v>2768</v>
      </c>
      <c r="E18" s="834" t="s">
        <v>1851</v>
      </c>
      <c r="F18" s="832" t="s">
        <v>1831</v>
      </c>
      <c r="G18" s="832" t="s">
        <v>1906</v>
      </c>
      <c r="H18" s="832" t="s">
        <v>570</v>
      </c>
      <c r="I18" s="832" t="s">
        <v>1909</v>
      </c>
      <c r="J18" s="832" t="s">
        <v>1910</v>
      </c>
      <c r="K18" s="832" t="s">
        <v>1911</v>
      </c>
      <c r="L18" s="835">
        <v>45.03</v>
      </c>
      <c r="M18" s="835">
        <v>135.09</v>
      </c>
      <c r="N18" s="832">
        <v>3</v>
      </c>
      <c r="O18" s="836">
        <v>1</v>
      </c>
      <c r="P18" s="835">
        <v>135.09</v>
      </c>
      <c r="Q18" s="837">
        <v>1</v>
      </c>
      <c r="R18" s="832">
        <v>3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7</v>
      </c>
      <c r="B19" s="832" t="s">
        <v>1830</v>
      </c>
      <c r="C19" s="832" t="s">
        <v>1834</v>
      </c>
      <c r="D19" s="833" t="s">
        <v>2768</v>
      </c>
      <c r="E19" s="834" t="s">
        <v>1851</v>
      </c>
      <c r="F19" s="832" t="s">
        <v>1831</v>
      </c>
      <c r="G19" s="832" t="s">
        <v>1912</v>
      </c>
      <c r="H19" s="832" t="s">
        <v>570</v>
      </c>
      <c r="I19" s="832" t="s">
        <v>1913</v>
      </c>
      <c r="J19" s="832" t="s">
        <v>1914</v>
      </c>
      <c r="K19" s="832" t="s">
        <v>1915</v>
      </c>
      <c r="L19" s="835">
        <v>89.91</v>
      </c>
      <c r="M19" s="835">
        <v>89.91</v>
      </c>
      <c r="N19" s="832">
        <v>1</v>
      </c>
      <c r="O19" s="836">
        <v>1</v>
      </c>
      <c r="P19" s="835">
        <v>89.91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7</v>
      </c>
      <c r="B20" s="832" t="s">
        <v>1830</v>
      </c>
      <c r="C20" s="832" t="s">
        <v>1834</v>
      </c>
      <c r="D20" s="833" t="s">
        <v>2768</v>
      </c>
      <c r="E20" s="834" t="s">
        <v>1851</v>
      </c>
      <c r="F20" s="832" t="s">
        <v>1831</v>
      </c>
      <c r="G20" s="832" t="s">
        <v>1916</v>
      </c>
      <c r="H20" s="832" t="s">
        <v>570</v>
      </c>
      <c r="I20" s="832" t="s">
        <v>1917</v>
      </c>
      <c r="J20" s="832" t="s">
        <v>1918</v>
      </c>
      <c r="K20" s="832" t="s">
        <v>1919</v>
      </c>
      <c r="L20" s="835">
        <v>31.33</v>
      </c>
      <c r="M20" s="835">
        <v>187.98</v>
      </c>
      <c r="N20" s="832">
        <v>6</v>
      </c>
      <c r="O20" s="836">
        <v>1</v>
      </c>
      <c r="P20" s="835">
        <v>187.98</v>
      </c>
      <c r="Q20" s="837">
        <v>1</v>
      </c>
      <c r="R20" s="832">
        <v>6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7</v>
      </c>
      <c r="B21" s="832" t="s">
        <v>1830</v>
      </c>
      <c r="C21" s="832" t="s">
        <v>1834</v>
      </c>
      <c r="D21" s="833" t="s">
        <v>2768</v>
      </c>
      <c r="E21" s="834" t="s">
        <v>1851</v>
      </c>
      <c r="F21" s="832" t="s">
        <v>1831</v>
      </c>
      <c r="G21" s="832" t="s">
        <v>1920</v>
      </c>
      <c r="H21" s="832" t="s">
        <v>570</v>
      </c>
      <c r="I21" s="832" t="s">
        <v>1921</v>
      </c>
      <c r="J21" s="832" t="s">
        <v>1922</v>
      </c>
      <c r="K21" s="832" t="s">
        <v>1923</v>
      </c>
      <c r="L21" s="835">
        <v>111.72</v>
      </c>
      <c r="M21" s="835">
        <v>446.88</v>
      </c>
      <c r="N21" s="832">
        <v>4</v>
      </c>
      <c r="O21" s="836">
        <v>1.5</v>
      </c>
      <c r="P21" s="835">
        <v>223.44</v>
      </c>
      <c r="Q21" s="837">
        <v>0.5</v>
      </c>
      <c r="R21" s="832">
        <v>2</v>
      </c>
      <c r="S21" s="837">
        <v>0.5</v>
      </c>
      <c r="T21" s="836">
        <v>0.5</v>
      </c>
      <c r="U21" s="838">
        <v>0.33333333333333331</v>
      </c>
    </row>
    <row r="22" spans="1:21" ht="14.4" customHeight="1" x14ac:dyDescent="0.3">
      <c r="A22" s="831">
        <v>7</v>
      </c>
      <c r="B22" s="832" t="s">
        <v>1830</v>
      </c>
      <c r="C22" s="832" t="s">
        <v>1834</v>
      </c>
      <c r="D22" s="833" t="s">
        <v>2768</v>
      </c>
      <c r="E22" s="834" t="s">
        <v>1851</v>
      </c>
      <c r="F22" s="832" t="s">
        <v>1831</v>
      </c>
      <c r="G22" s="832" t="s">
        <v>1924</v>
      </c>
      <c r="H22" s="832" t="s">
        <v>570</v>
      </c>
      <c r="I22" s="832" t="s">
        <v>1925</v>
      </c>
      <c r="J22" s="832" t="s">
        <v>1926</v>
      </c>
      <c r="K22" s="832" t="s">
        <v>1927</v>
      </c>
      <c r="L22" s="835">
        <v>0</v>
      </c>
      <c r="M22" s="835">
        <v>0</v>
      </c>
      <c r="N22" s="832">
        <v>1</v>
      </c>
      <c r="O22" s="836">
        <v>1</v>
      </c>
      <c r="P22" s="835">
        <v>0</v>
      </c>
      <c r="Q22" s="837"/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7</v>
      </c>
      <c r="B23" s="832" t="s">
        <v>1830</v>
      </c>
      <c r="C23" s="832" t="s">
        <v>1834</v>
      </c>
      <c r="D23" s="833" t="s">
        <v>2768</v>
      </c>
      <c r="E23" s="834" t="s">
        <v>1851</v>
      </c>
      <c r="F23" s="832" t="s">
        <v>1831</v>
      </c>
      <c r="G23" s="832" t="s">
        <v>1928</v>
      </c>
      <c r="H23" s="832" t="s">
        <v>570</v>
      </c>
      <c r="I23" s="832" t="s">
        <v>1929</v>
      </c>
      <c r="J23" s="832" t="s">
        <v>1930</v>
      </c>
      <c r="K23" s="832" t="s">
        <v>1931</v>
      </c>
      <c r="L23" s="835">
        <v>311.02</v>
      </c>
      <c r="M23" s="835">
        <v>311.02</v>
      </c>
      <c r="N23" s="832">
        <v>1</v>
      </c>
      <c r="O23" s="836">
        <v>1</v>
      </c>
      <c r="P23" s="835">
        <v>311.02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7</v>
      </c>
      <c r="B24" s="832" t="s">
        <v>1830</v>
      </c>
      <c r="C24" s="832" t="s">
        <v>1834</v>
      </c>
      <c r="D24" s="833" t="s">
        <v>2768</v>
      </c>
      <c r="E24" s="834" t="s">
        <v>1851</v>
      </c>
      <c r="F24" s="832" t="s">
        <v>1831</v>
      </c>
      <c r="G24" s="832" t="s">
        <v>1932</v>
      </c>
      <c r="H24" s="832" t="s">
        <v>660</v>
      </c>
      <c r="I24" s="832" t="s">
        <v>1933</v>
      </c>
      <c r="J24" s="832" t="s">
        <v>1723</v>
      </c>
      <c r="K24" s="832" t="s">
        <v>1934</v>
      </c>
      <c r="L24" s="835">
        <v>414.07</v>
      </c>
      <c r="M24" s="835">
        <v>828.14</v>
      </c>
      <c r="N24" s="832">
        <v>2</v>
      </c>
      <c r="O24" s="836">
        <v>1</v>
      </c>
      <c r="P24" s="835">
        <v>828.14</v>
      </c>
      <c r="Q24" s="837">
        <v>1</v>
      </c>
      <c r="R24" s="832">
        <v>2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7</v>
      </c>
      <c r="B25" s="832" t="s">
        <v>1830</v>
      </c>
      <c r="C25" s="832" t="s">
        <v>1834</v>
      </c>
      <c r="D25" s="833" t="s">
        <v>2768</v>
      </c>
      <c r="E25" s="834" t="s">
        <v>1851</v>
      </c>
      <c r="F25" s="832" t="s">
        <v>1831</v>
      </c>
      <c r="G25" s="832" t="s">
        <v>1935</v>
      </c>
      <c r="H25" s="832" t="s">
        <v>570</v>
      </c>
      <c r="I25" s="832" t="s">
        <v>1936</v>
      </c>
      <c r="J25" s="832" t="s">
        <v>1080</v>
      </c>
      <c r="K25" s="832" t="s">
        <v>1937</v>
      </c>
      <c r="L25" s="835">
        <v>154.36000000000001</v>
      </c>
      <c r="M25" s="835">
        <v>308.72000000000003</v>
      </c>
      <c r="N25" s="832">
        <v>2</v>
      </c>
      <c r="O25" s="836">
        <v>0.5</v>
      </c>
      <c r="P25" s="835">
        <v>308.72000000000003</v>
      </c>
      <c r="Q25" s="837">
        <v>1</v>
      </c>
      <c r="R25" s="832">
        <v>2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7</v>
      </c>
      <c r="B26" s="832" t="s">
        <v>1830</v>
      </c>
      <c r="C26" s="832" t="s">
        <v>1834</v>
      </c>
      <c r="D26" s="833" t="s">
        <v>2768</v>
      </c>
      <c r="E26" s="834" t="s">
        <v>1853</v>
      </c>
      <c r="F26" s="832" t="s">
        <v>1831</v>
      </c>
      <c r="G26" s="832" t="s">
        <v>1938</v>
      </c>
      <c r="H26" s="832" t="s">
        <v>570</v>
      </c>
      <c r="I26" s="832" t="s">
        <v>1939</v>
      </c>
      <c r="J26" s="832" t="s">
        <v>1940</v>
      </c>
      <c r="K26" s="832" t="s">
        <v>1941</v>
      </c>
      <c r="L26" s="835">
        <v>136.04</v>
      </c>
      <c r="M26" s="835">
        <v>136.04</v>
      </c>
      <c r="N26" s="832">
        <v>1</v>
      </c>
      <c r="O26" s="836">
        <v>0.5</v>
      </c>
      <c r="P26" s="835">
        <v>136.04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7</v>
      </c>
      <c r="B27" s="832" t="s">
        <v>1830</v>
      </c>
      <c r="C27" s="832" t="s">
        <v>1834</v>
      </c>
      <c r="D27" s="833" t="s">
        <v>2768</v>
      </c>
      <c r="E27" s="834" t="s">
        <v>1853</v>
      </c>
      <c r="F27" s="832" t="s">
        <v>1831</v>
      </c>
      <c r="G27" s="832" t="s">
        <v>1942</v>
      </c>
      <c r="H27" s="832" t="s">
        <v>570</v>
      </c>
      <c r="I27" s="832" t="s">
        <v>1943</v>
      </c>
      <c r="J27" s="832" t="s">
        <v>895</v>
      </c>
      <c r="K27" s="832" t="s">
        <v>1944</v>
      </c>
      <c r="L27" s="835">
        <v>79.64</v>
      </c>
      <c r="M27" s="835">
        <v>79.64</v>
      </c>
      <c r="N27" s="832">
        <v>1</v>
      </c>
      <c r="O27" s="836">
        <v>0.5</v>
      </c>
      <c r="P27" s="835">
        <v>79.64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7</v>
      </c>
      <c r="B28" s="832" t="s">
        <v>1830</v>
      </c>
      <c r="C28" s="832" t="s">
        <v>1834</v>
      </c>
      <c r="D28" s="833" t="s">
        <v>2768</v>
      </c>
      <c r="E28" s="834" t="s">
        <v>1853</v>
      </c>
      <c r="F28" s="832" t="s">
        <v>1831</v>
      </c>
      <c r="G28" s="832" t="s">
        <v>1945</v>
      </c>
      <c r="H28" s="832" t="s">
        <v>570</v>
      </c>
      <c r="I28" s="832" t="s">
        <v>1946</v>
      </c>
      <c r="J28" s="832" t="s">
        <v>1947</v>
      </c>
      <c r="K28" s="832" t="s">
        <v>1948</v>
      </c>
      <c r="L28" s="835">
        <v>0</v>
      </c>
      <c r="M28" s="835">
        <v>0</v>
      </c>
      <c r="N28" s="832">
        <v>1</v>
      </c>
      <c r="O28" s="836">
        <v>0.5</v>
      </c>
      <c r="P28" s="835">
        <v>0</v>
      </c>
      <c r="Q28" s="837"/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7</v>
      </c>
      <c r="B29" s="832" t="s">
        <v>1830</v>
      </c>
      <c r="C29" s="832" t="s">
        <v>1834</v>
      </c>
      <c r="D29" s="833" t="s">
        <v>2768</v>
      </c>
      <c r="E29" s="834" t="s">
        <v>1853</v>
      </c>
      <c r="F29" s="832" t="s">
        <v>1831</v>
      </c>
      <c r="G29" s="832" t="s">
        <v>1949</v>
      </c>
      <c r="H29" s="832" t="s">
        <v>570</v>
      </c>
      <c r="I29" s="832" t="s">
        <v>1950</v>
      </c>
      <c r="J29" s="832" t="s">
        <v>1951</v>
      </c>
      <c r="K29" s="832" t="s">
        <v>1952</v>
      </c>
      <c r="L29" s="835">
        <v>54.85</v>
      </c>
      <c r="M29" s="835">
        <v>54.85</v>
      </c>
      <c r="N29" s="832">
        <v>1</v>
      </c>
      <c r="O29" s="836">
        <v>0.5</v>
      </c>
      <c r="P29" s="835">
        <v>54.85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7</v>
      </c>
      <c r="B30" s="832" t="s">
        <v>1830</v>
      </c>
      <c r="C30" s="832" t="s">
        <v>1834</v>
      </c>
      <c r="D30" s="833" t="s">
        <v>2768</v>
      </c>
      <c r="E30" s="834" t="s">
        <v>1855</v>
      </c>
      <c r="F30" s="832" t="s">
        <v>1831</v>
      </c>
      <c r="G30" s="832" t="s">
        <v>1953</v>
      </c>
      <c r="H30" s="832" t="s">
        <v>570</v>
      </c>
      <c r="I30" s="832" t="s">
        <v>1954</v>
      </c>
      <c r="J30" s="832" t="s">
        <v>904</v>
      </c>
      <c r="K30" s="832" t="s">
        <v>905</v>
      </c>
      <c r="L30" s="835">
        <v>42.05</v>
      </c>
      <c r="M30" s="835">
        <v>42.05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7</v>
      </c>
      <c r="B31" s="832" t="s">
        <v>1830</v>
      </c>
      <c r="C31" s="832" t="s">
        <v>1834</v>
      </c>
      <c r="D31" s="833" t="s">
        <v>2768</v>
      </c>
      <c r="E31" s="834" t="s">
        <v>1855</v>
      </c>
      <c r="F31" s="832" t="s">
        <v>1831</v>
      </c>
      <c r="G31" s="832" t="s">
        <v>1888</v>
      </c>
      <c r="H31" s="832" t="s">
        <v>570</v>
      </c>
      <c r="I31" s="832" t="s">
        <v>1955</v>
      </c>
      <c r="J31" s="832" t="s">
        <v>1890</v>
      </c>
      <c r="K31" s="832" t="s">
        <v>1956</v>
      </c>
      <c r="L31" s="835">
        <v>91.11</v>
      </c>
      <c r="M31" s="835">
        <v>91.11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7</v>
      </c>
      <c r="B32" s="832" t="s">
        <v>1830</v>
      </c>
      <c r="C32" s="832" t="s">
        <v>1834</v>
      </c>
      <c r="D32" s="833" t="s">
        <v>2768</v>
      </c>
      <c r="E32" s="834" t="s">
        <v>1855</v>
      </c>
      <c r="F32" s="832" t="s">
        <v>1831</v>
      </c>
      <c r="G32" s="832" t="s">
        <v>1957</v>
      </c>
      <c r="H32" s="832" t="s">
        <v>570</v>
      </c>
      <c r="I32" s="832" t="s">
        <v>1958</v>
      </c>
      <c r="J32" s="832" t="s">
        <v>812</v>
      </c>
      <c r="K32" s="832" t="s">
        <v>1959</v>
      </c>
      <c r="L32" s="835">
        <v>0</v>
      </c>
      <c r="M32" s="835">
        <v>0</v>
      </c>
      <c r="N32" s="832">
        <v>1</v>
      </c>
      <c r="O32" s="836">
        <v>0.5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7</v>
      </c>
      <c r="B33" s="832" t="s">
        <v>1830</v>
      </c>
      <c r="C33" s="832" t="s">
        <v>1834</v>
      </c>
      <c r="D33" s="833" t="s">
        <v>2768</v>
      </c>
      <c r="E33" s="834" t="s">
        <v>1855</v>
      </c>
      <c r="F33" s="832" t="s">
        <v>1831</v>
      </c>
      <c r="G33" s="832" t="s">
        <v>1960</v>
      </c>
      <c r="H33" s="832" t="s">
        <v>570</v>
      </c>
      <c r="I33" s="832" t="s">
        <v>1961</v>
      </c>
      <c r="J33" s="832" t="s">
        <v>1962</v>
      </c>
      <c r="K33" s="832" t="s">
        <v>1963</v>
      </c>
      <c r="L33" s="835">
        <v>34.07</v>
      </c>
      <c r="M33" s="835">
        <v>68.14</v>
      </c>
      <c r="N33" s="832">
        <v>2</v>
      </c>
      <c r="O33" s="836">
        <v>0.5</v>
      </c>
      <c r="P33" s="835">
        <v>68.14</v>
      </c>
      <c r="Q33" s="837">
        <v>1</v>
      </c>
      <c r="R33" s="832">
        <v>2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7</v>
      </c>
      <c r="B34" s="832" t="s">
        <v>1830</v>
      </c>
      <c r="C34" s="832" t="s">
        <v>1834</v>
      </c>
      <c r="D34" s="833" t="s">
        <v>2768</v>
      </c>
      <c r="E34" s="834" t="s">
        <v>1855</v>
      </c>
      <c r="F34" s="832" t="s">
        <v>1831</v>
      </c>
      <c r="G34" s="832" t="s">
        <v>1935</v>
      </c>
      <c r="H34" s="832" t="s">
        <v>660</v>
      </c>
      <c r="I34" s="832" t="s">
        <v>1964</v>
      </c>
      <c r="J34" s="832" t="s">
        <v>1080</v>
      </c>
      <c r="K34" s="832" t="s">
        <v>1937</v>
      </c>
      <c r="L34" s="835">
        <v>154.36000000000001</v>
      </c>
      <c r="M34" s="835">
        <v>154.36000000000001</v>
      </c>
      <c r="N34" s="832">
        <v>1</v>
      </c>
      <c r="O34" s="836">
        <v>0.5</v>
      </c>
      <c r="P34" s="835">
        <v>154.36000000000001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7</v>
      </c>
      <c r="B35" s="832" t="s">
        <v>1830</v>
      </c>
      <c r="C35" s="832" t="s">
        <v>1834</v>
      </c>
      <c r="D35" s="833" t="s">
        <v>2768</v>
      </c>
      <c r="E35" s="834" t="s">
        <v>1855</v>
      </c>
      <c r="F35" s="832" t="s">
        <v>1831</v>
      </c>
      <c r="G35" s="832" t="s">
        <v>1935</v>
      </c>
      <c r="H35" s="832" t="s">
        <v>660</v>
      </c>
      <c r="I35" s="832" t="s">
        <v>1598</v>
      </c>
      <c r="J35" s="832" t="s">
        <v>1080</v>
      </c>
      <c r="K35" s="832" t="s">
        <v>1599</v>
      </c>
      <c r="L35" s="835">
        <v>225.06</v>
      </c>
      <c r="M35" s="835">
        <v>225.06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7</v>
      </c>
      <c r="B36" s="832" t="s">
        <v>1830</v>
      </c>
      <c r="C36" s="832" t="s">
        <v>1834</v>
      </c>
      <c r="D36" s="833" t="s">
        <v>2768</v>
      </c>
      <c r="E36" s="834" t="s">
        <v>1857</v>
      </c>
      <c r="F36" s="832" t="s">
        <v>1831</v>
      </c>
      <c r="G36" s="832" t="s">
        <v>1965</v>
      </c>
      <c r="H36" s="832" t="s">
        <v>660</v>
      </c>
      <c r="I36" s="832" t="s">
        <v>1966</v>
      </c>
      <c r="J36" s="832" t="s">
        <v>1619</v>
      </c>
      <c r="K36" s="832" t="s">
        <v>1967</v>
      </c>
      <c r="L36" s="835">
        <v>119.7</v>
      </c>
      <c r="M36" s="835">
        <v>119.7</v>
      </c>
      <c r="N36" s="832">
        <v>1</v>
      </c>
      <c r="O36" s="836">
        <v>1</v>
      </c>
      <c r="P36" s="835">
        <v>119.7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7</v>
      </c>
      <c r="B37" s="832" t="s">
        <v>1830</v>
      </c>
      <c r="C37" s="832" t="s">
        <v>1834</v>
      </c>
      <c r="D37" s="833" t="s">
        <v>2768</v>
      </c>
      <c r="E37" s="834" t="s">
        <v>1861</v>
      </c>
      <c r="F37" s="832" t="s">
        <v>1831</v>
      </c>
      <c r="G37" s="832" t="s">
        <v>1968</v>
      </c>
      <c r="H37" s="832" t="s">
        <v>570</v>
      </c>
      <c r="I37" s="832" t="s">
        <v>1969</v>
      </c>
      <c r="J37" s="832" t="s">
        <v>1970</v>
      </c>
      <c r="K37" s="832" t="s">
        <v>1971</v>
      </c>
      <c r="L37" s="835">
        <v>281.88</v>
      </c>
      <c r="M37" s="835">
        <v>1973.1600000000003</v>
      </c>
      <c r="N37" s="832">
        <v>7</v>
      </c>
      <c r="O37" s="836">
        <v>7</v>
      </c>
      <c r="P37" s="835">
        <v>1973.1600000000003</v>
      </c>
      <c r="Q37" s="837">
        <v>1</v>
      </c>
      <c r="R37" s="832">
        <v>7</v>
      </c>
      <c r="S37" s="837">
        <v>1</v>
      </c>
      <c r="T37" s="836">
        <v>7</v>
      </c>
      <c r="U37" s="838">
        <v>1</v>
      </c>
    </row>
    <row r="38" spans="1:21" ht="14.4" customHeight="1" x14ac:dyDescent="0.3">
      <c r="A38" s="831">
        <v>7</v>
      </c>
      <c r="B38" s="832" t="s">
        <v>1830</v>
      </c>
      <c r="C38" s="832" t="s">
        <v>1834</v>
      </c>
      <c r="D38" s="833" t="s">
        <v>2768</v>
      </c>
      <c r="E38" s="834" t="s">
        <v>1864</v>
      </c>
      <c r="F38" s="832" t="s">
        <v>1831</v>
      </c>
      <c r="G38" s="832" t="s">
        <v>1972</v>
      </c>
      <c r="H38" s="832" t="s">
        <v>570</v>
      </c>
      <c r="I38" s="832" t="s">
        <v>1973</v>
      </c>
      <c r="J38" s="832" t="s">
        <v>1974</v>
      </c>
      <c r="K38" s="832" t="s">
        <v>1689</v>
      </c>
      <c r="L38" s="835">
        <v>9.4</v>
      </c>
      <c r="M38" s="835">
        <v>9.4</v>
      </c>
      <c r="N38" s="832">
        <v>1</v>
      </c>
      <c r="O38" s="836">
        <v>0.5</v>
      </c>
      <c r="P38" s="835">
        <v>9.4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7</v>
      </c>
      <c r="B39" s="832" t="s">
        <v>1830</v>
      </c>
      <c r="C39" s="832" t="s">
        <v>1834</v>
      </c>
      <c r="D39" s="833" t="s">
        <v>2768</v>
      </c>
      <c r="E39" s="834" t="s">
        <v>1864</v>
      </c>
      <c r="F39" s="832" t="s">
        <v>1831</v>
      </c>
      <c r="G39" s="832" t="s">
        <v>1975</v>
      </c>
      <c r="H39" s="832" t="s">
        <v>570</v>
      </c>
      <c r="I39" s="832" t="s">
        <v>1976</v>
      </c>
      <c r="J39" s="832" t="s">
        <v>1977</v>
      </c>
      <c r="K39" s="832" t="s">
        <v>1978</v>
      </c>
      <c r="L39" s="835">
        <v>0</v>
      </c>
      <c r="M39" s="835">
        <v>0</v>
      </c>
      <c r="N39" s="832">
        <v>2</v>
      </c>
      <c r="O39" s="836">
        <v>1</v>
      </c>
      <c r="P39" s="835">
        <v>0</v>
      </c>
      <c r="Q39" s="837"/>
      <c r="R39" s="832">
        <v>2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7</v>
      </c>
      <c r="B40" s="832" t="s">
        <v>1830</v>
      </c>
      <c r="C40" s="832" t="s">
        <v>1834</v>
      </c>
      <c r="D40" s="833" t="s">
        <v>2768</v>
      </c>
      <c r="E40" s="834" t="s">
        <v>1864</v>
      </c>
      <c r="F40" s="832" t="s">
        <v>1831</v>
      </c>
      <c r="G40" s="832" t="s">
        <v>1979</v>
      </c>
      <c r="H40" s="832" t="s">
        <v>570</v>
      </c>
      <c r="I40" s="832" t="s">
        <v>1980</v>
      </c>
      <c r="J40" s="832" t="s">
        <v>1981</v>
      </c>
      <c r="K40" s="832" t="s">
        <v>1982</v>
      </c>
      <c r="L40" s="835">
        <v>91.78</v>
      </c>
      <c r="M40" s="835">
        <v>91.78</v>
      </c>
      <c r="N40" s="832">
        <v>1</v>
      </c>
      <c r="O40" s="836">
        <v>0.5</v>
      </c>
      <c r="P40" s="835">
        <v>91.78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7</v>
      </c>
      <c r="B41" s="832" t="s">
        <v>1830</v>
      </c>
      <c r="C41" s="832" t="s">
        <v>1834</v>
      </c>
      <c r="D41" s="833" t="s">
        <v>2768</v>
      </c>
      <c r="E41" s="834" t="s">
        <v>1864</v>
      </c>
      <c r="F41" s="832" t="s">
        <v>1831</v>
      </c>
      <c r="G41" s="832" t="s">
        <v>1920</v>
      </c>
      <c r="H41" s="832" t="s">
        <v>570</v>
      </c>
      <c r="I41" s="832" t="s">
        <v>1983</v>
      </c>
      <c r="J41" s="832" t="s">
        <v>1922</v>
      </c>
      <c r="K41" s="832" t="s">
        <v>1923</v>
      </c>
      <c r="L41" s="835">
        <v>111.72</v>
      </c>
      <c r="M41" s="835">
        <v>111.72</v>
      </c>
      <c r="N41" s="832">
        <v>1</v>
      </c>
      <c r="O41" s="836">
        <v>1</v>
      </c>
      <c r="P41" s="835">
        <v>111.72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7</v>
      </c>
      <c r="B42" s="832" t="s">
        <v>1830</v>
      </c>
      <c r="C42" s="832" t="s">
        <v>1834</v>
      </c>
      <c r="D42" s="833" t="s">
        <v>2768</v>
      </c>
      <c r="E42" s="834" t="s">
        <v>1864</v>
      </c>
      <c r="F42" s="832" t="s">
        <v>1831</v>
      </c>
      <c r="G42" s="832" t="s">
        <v>1984</v>
      </c>
      <c r="H42" s="832" t="s">
        <v>570</v>
      </c>
      <c r="I42" s="832" t="s">
        <v>1985</v>
      </c>
      <c r="J42" s="832" t="s">
        <v>792</v>
      </c>
      <c r="K42" s="832" t="s">
        <v>1685</v>
      </c>
      <c r="L42" s="835">
        <v>38.56</v>
      </c>
      <c r="M42" s="835">
        <v>38.56</v>
      </c>
      <c r="N42" s="832">
        <v>1</v>
      </c>
      <c r="O42" s="836">
        <v>0.5</v>
      </c>
      <c r="P42" s="835">
        <v>38.56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7</v>
      </c>
      <c r="B43" s="832" t="s">
        <v>1830</v>
      </c>
      <c r="C43" s="832" t="s">
        <v>1834</v>
      </c>
      <c r="D43" s="833" t="s">
        <v>2768</v>
      </c>
      <c r="E43" s="834" t="s">
        <v>1864</v>
      </c>
      <c r="F43" s="832" t="s">
        <v>1831</v>
      </c>
      <c r="G43" s="832" t="s">
        <v>1986</v>
      </c>
      <c r="H43" s="832" t="s">
        <v>570</v>
      </c>
      <c r="I43" s="832" t="s">
        <v>1987</v>
      </c>
      <c r="J43" s="832" t="s">
        <v>1988</v>
      </c>
      <c r="K43" s="832" t="s">
        <v>1989</v>
      </c>
      <c r="L43" s="835">
        <v>0</v>
      </c>
      <c r="M43" s="835">
        <v>0</v>
      </c>
      <c r="N43" s="832">
        <v>1</v>
      </c>
      <c r="O43" s="836">
        <v>0.5</v>
      </c>
      <c r="P43" s="835">
        <v>0</v>
      </c>
      <c r="Q43" s="837"/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7</v>
      </c>
      <c r="B44" s="832" t="s">
        <v>1830</v>
      </c>
      <c r="C44" s="832" t="s">
        <v>1834</v>
      </c>
      <c r="D44" s="833" t="s">
        <v>2768</v>
      </c>
      <c r="E44" s="834" t="s">
        <v>1865</v>
      </c>
      <c r="F44" s="832" t="s">
        <v>1831</v>
      </c>
      <c r="G44" s="832" t="s">
        <v>1990</v>
      </c>
      <c r="H44" s="832" t="s">
        <v>570</v>
      </c>
      <c r="I44" s="832" t="s">
        <v>1991</v>
      </c>
      <c r="J44" s="832" t="s">
        <v>1992</v>
      </c>
      <c r="K44" s="832" t="s">
        <v>1993</v>
      </c>
      <c r="L44" s="835">
        <v>2666.33</v>
      </c>
      <c r="M44" s="835">
        <v>2666.33</v>
      </c>
      <c r="N44" s="832">
        <v>1</v>
      </c>
      <c r="O44" s="836">
        <v>0.5</v>
      </c>
      <c r="P44" s="835">
        <v>2666.33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7</v>
      </c>
      <c r="B45" s="832" t="s">
        <v>1830</v>
      </c>
      <c r="C45" s="832" t="s">
        <v>1834</v>
      </c>
      <c r="D45" s="833" t="s">
        <v>2768</v>
      </c>
      <c r="E45" s="834" t="s">
        <v>1865</v>
      </c>
      <c r="F45" s="832" t="s">
        <v>1831</v>
      </c>
      <c r="G45" s="832" t="s">
        <v>1994</v>
      </c>
      <c r="H45" s="832" t="s">
        <v>570</v>
      </c>
      <c r="I45" s="832" t="s">
        <v>1995</v>
      </c>
      <c r="J45" s="832" t="s">
        <v>1996</v>
      </c>
      <c r="K45" s="832" t="s">
        <v>1997</v>
      </c>
      <c r="L45" s="835">
        <v>1928.72</v>
      </c>
      <c r="M45" s="835">
        <v>5786.16</v>
      </c>
      <c r="N45" s="832">
        <v>3</v>
      </c>
      <c r="O45" s="836">
        <v>1</v>
      </c>
      <c r="P45" s="835">
        <v>5786.16</v>
      </c>
      <c r="Q45" s="837">
        <v>1</v>
      </c>
      <c r="R45" s="832">
        <v>3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7</v>
      </c>
      <c r="B46" s="832" t="s">
        <v>1830</v>
      </c>
      <c r="C46" s="832" t="s">
        <v>1834</v>
      </c>
      <c r="D46" s="833" t="s">
        <v>2768</v>
      </c>
      <c r="E46" s="834" t="s">
        <v>1865</v>
      </c>
      <c r="F46" s="832" t="s">
        <v>1831</v>
      </c>
      <c r="G46" s="832" t="s">
        <v>1998</v>
      </c>
      <c r="H46" s="832" t="s">
        <v>660</v>
      </c>
      <c r="I46" s="832" t="s">
        <v>1999</v>
      </c>
      <c r="J46" s="832" t="s">
        <v>2000</v>
      </c>
      <c r="K46" s="832" t="s">
        <v>2001</v>
      </c>
      <c r="L46" s="835">
        <v>672.95</v>
      </c>
      <c r="M46" s="835">
        <v>2018.8500000000001</v>
      </c>
      <c r="N46" s="832">
        <v>3</v>
      </c>
      <c r="O46" s="836">
        <v>0.5</v>
      </c>
      <c r="P46" s="835">
        <v>2018.8500000000001</v>
      </c>
      <c r="Q46" s="837">
        <v>1</v>
      </c>
      <c r="R46" s="832">
        <v>3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7</v>
      </c>
      <c r="B47" s="832" t="s">
        <v>1830</v>
      </c>
      <c r="C47" s="832" t="s">
        <v>1834</v>
      </c>
      <c r="D47" s="833" t="s">
        <v>2768</v>
      </c>
      <c r="E47" s="834" t="s">
        <v>1872</v>
      </c>
      <c r="F47" s="832" t="s">
        <v>1831</v>
      </c>
      <c r="G47" s="832" t="s">
        <v>2002</v>
      </c>
      <c r="H47" s="832" t="s">
        <v>570</v>
      </c>
      <c r="I47" s="832" t="s">
        <v>2003</v>
      </c>
      <c r="J47" s="832" t="s">
        <v>2004</v>
      </c>
      <c r="K47" s="832" t="s">
        <v>2005</v>
      </c>
      <c r="L47" s="835">
        <v>248.55</v>
      </c>
      <c r="M47" s="835">
        <v>248.55</v>
      </c>
      <c r="N47" s="832">
        <v>1</v>
      </c>
      <c r="O47" s="836">
        <v>0.5</v>
      </c>
      <c r="P47" s="835">
        <v>248.55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7</v>
      </c>
      <c r="B48" s="832" t="s">
        <v>1830</v>
      </c>
      <c r="C48" s="832" t="s">
        <v>1834</v>
      </c>
      <c r="D48" s="833" t="s">
        <v>2768</v>
      </c>
      <c r="E48" s="834" t="s">
        <v>1872</v>
      </c>
      <c r="F48" s="832" t="s">
        <v>1831</v>
      </c>
      <c r="G48" s="832" t="s">
        <v>2006</v>
      </c>
      <c r="H48" s="832" t="s">
        <v>570</v>
      </c>
      <c r="I48" s="832" t="s">
        <v>2007</v>
      </c>
      <c r="J48" s="832" t="s">
        <v>723</v>
      </c>
      <c r="K48" s="832" t="s">
        <v>2008</v>
      </c>
      <c r="L48" s="835">
        <v>35.25</v>
      </c>
      <c r="M48" s="835">
        <v>35.25</v>
      </c>
      <c r="N48" s="832">
        <v>1</v>
      </c>
      <c r="O48" s="836">
        <v>0.5</v>
      </c>
      <c r="P48" s="835">
        <v>35.25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7</v>
      </c>
      <c r="B49" s="832" t="s">
        <v>1830</v>
      </c>
      <c r="C49" s="832" t="s">
        <v>1834</v>
      </c>
      <c r="D49" s="833" t="s">
        <v>2768</v>
      </c>
      <c r="E49" s="834" t="s">
        <v>1872</v>
      </c>
      <c r="F49" s="832" t="s">
        <v>1831</v>
      </c>
      <c r="G49" s="832" t="s">
        <v>1874</v>
      </c>
      <c r="H49" s="832" t="s">
        <v>570</v>
      </c>
      <c r="I49" s="832" t="s">
        <v>2009</v>
      </c>
      <c r="J49" s="832" t="s">
        <v>840</v>
      </c>
      <c r="K49" s="832" t="s">
        <v>2010</v>
      </c>
      <c r="L49" s="835">
        <v>103.67</v>
      </c>
      <c r="M49" s="835">
        <v>103.67</v>
      </c>
      <c r="N49" s="832">
        <v>1</v>
      </c>
      <c r="O49" s="836">
        <v>0.5</v>
      </c>
      <c r="P49" s="835">
        <v>103.67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7</v>
      </c>
      <c r="B50" s="832" t="s">
        <v>1830</v>
      </c>
      <c r="C50" s="832" t="s">
        <v>1834</v>
      </c>
      <c r="D50" s="833" t="s">
        <v>2768</v>
      </c>
      <c r="E50" s="834" t="s">
        <v>1872</v>
      </c>
      <c r="F50" s="832" t="s">
        <v>1831</v>
      </c>
      <c r="G50" s="832" t="s">
        <v>2011</v>
      </c>
      <c r="H50" s="832" t="s">
        <v>570</v>
      </c>
      <c r="I50" s="832" t="s">
        <v>2012</v>
      </c>
      <c r="J50" s="832" t="s">
        <v>2013</v>
      </c>
      <c r="K50" s="832" t="s">
        <v>2014</v>
      </c>
      <c r="L50" s="835">
        <v>0</v>
      </c>
      <c r="M50" s="835">
        <v>0</v>
      </c>
      <c r="N50" s="832">
        <v>2</v>
      </c>
      <c r="O50" s="836">
        <v>0.5</v>
      </c>
      <c r="P50" s="835">
        <v>0</v>
      </c>
      <c r="Q50" s="837"/>
      <c r="R50" s="832">
        <v>2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7</v>
      </c>
      <c r="B51" s="832" t="s">
        <v>1830</v>
      </c>
      <c r="C51" s="832" t="s">
        <v>1834</v>
      </c>
      <c r="D51" s="833" t="s">
        <v>2768</v>
      </c>
      <c r="E51" s="834" t="s">
        <v>1872</v>
      </c>
      <c r="F51" s="832" t="s">
        <v>1831</v>
      </c>
      <c r="G51" s="832" t="s">
        <v>2015</v>
      </c>
      <c r="H51" s="832" t="s">
        <v>570</v>
      </c>
      <c r="I51" s="832" t="s">
        <v>2016</v>
      </c>
      <c r="J51" s="832" t="s">
        <v>2017</v>
      </c>
      <c r="K51" s="832" t="s">
        <v>2018</v>
      </c>
      <c r="L51" s="835">
        <v>1546.98</v>
      </c>
      <c r="M51" s="835">
        <v>1546.98</v>
      </c>
      <c r="N51" s="832">
        <v>1</v>
      </c>
      <c r="O51" s="836">
        <v>0.5</v>
      </c>
      <c r="P51" s="835">
        <v>1546.98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7</v>
      </c>
      <c r="B52" s="832" t="s">
        <v>1830</v>
      </c>
      <c r="C52" s="832" t="s">
        <v>1834</v>
      </c>
      <c r="D52" s="833" t="s">
        <v>2768</v>
      </c>
      <c r="E52" s="834" t="s">
        <v>1872</v>
      </c>
      <c r="F52" s="832" t="s">
        <v>1831</v>
      </c>
      <c r="G52" s="832" t="s">
        <v>1932</v>
      </c>
      <c r="H52" s="832" t="s">
        <v>660</v>
      </c>
      <c r="I52" s="832" t="s">
        <v>1933</v>
      </c>
      <c r="J52" s="832" t="s">
        <v>1723</v>
      </c>
      <c r="K52" s="832" t="s">
        <v>1934</v>
      </c>
      <c r="L52" s="835">
        <v>414.07</v>
      </c>
      <c r="M52" s="835">
        <v>414.07</v>
      </c>
      <c r="N52" s="832">
        <v>1</v>
      </c>
      <c r="O52" s="836">
        <v>0.5</v>
      </c>
      <c r="P52" s="835">
        <v>414.07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7</v>
      </c>
      <c r="B53" s="832" t="s">
        <v>1830</v>
      </c>
      <c r="C53" s="832" t="s">
        <v>1834</v>
      </c>
      <c r="D53" s="833" t="s">
        <v>2768</v>
      </c>
      <c r="E53" s="834" t="s">
        <v>1841</v>
      </c>
      <c r="F53" s="832" t="s">
        <v>1831</v>
      </c>
      <c r="G53" s="832" t="s">
        <v>2019</v>
      </c>
      <c r="H53" s="832" t="s">
        <v>660</v>
      </c>
      <c r="I53" s="832" t="s">
        <v>2020</v>
      </c>
      <c r="J53" s="832" t="s">
        <v>2021</v>
      </c>
      <c r="K53" s="832" t="s">
        <v>2022</v>
      </c>
      <c r="L53" s="835">
        <v>141.25</v>
      </c>
      <c r="M53" s="835">
        <v>141.25</v>
      </c>
      <c r="N53" s="832">
        <v>1</v>
      </c>
      <c r="O53" s="836">
        <v>0.5</v>
      </c>
      <c r="P53" s="835">
        <v>141.25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7</v>
      </c>
      <c r="B54" s="832" t="s">
        <v>1830</v>
      </c>
      <c r="C54" s="832" t="s">
        <v>1834</v>
      </c>
      <c r="D54" s="833" t="s">
        <v>2768</v>
      </c>
      <c r="E54" s="834" t="s">
        <v>1841</v>
      </c>
      <c r="F54" s="832" t="s">
        <v>1831</v>
      </c>
      <c r="G54" s="832" t="s">
        <v>2023</v>
      </c>
      <c r="H54" s="832" t="s">
        <v>570</v>
      </c>
      <c r="I54" s="832" t="s">
        <v>2024</v>
      </c>
      <c r="J54" s="832" t="s">
        <v>2025</v>
      </c>
      <c r="K54" s="832" t="s">
        <v>2026</v>
      </c>
      <c r="L54" s="835">
        <v>0</v>
      </c>
      <c r="M54" s="835">
        <v>0</v>
      </c>
      <c r="N54" s="832">
        <v>1</v>
      </c>
      <c r="O54" s="836">
        <v>0.5</v>
      </c>
      <c r="P54" s="835">
        <v>0</v>
      </c>
      <c r="Q54" s="837"/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7</v>
      </c>
      <c r="B55" s="832" t="s">
        <v>1830</v>
      </c>
      <c r="C55" s="832" t="s">
        <v>1834</v>
      </c>
      <c r="D55" s="833" t="s">
        <v>2768</v>
      </c>
      <c r="E55" s="834" t="s">
        <v>1848</v>
      </c>
      <c r="F55" s="832" t="s">
        <v>1831</v>
      </c>
      <c r="G55" s="832" t="s">
        <v>1888</v>
      </c>
      <c r="H55" s="832" t="s">
        <v>570</v>
      </c>
      <c r="I55" s="832" t="s">
        <v>2027</v>
      </c>
      <c r="J55" s="832" t="s">
        <v>1890</v>
      </c>
      <c r="K55" s="832" t="s">
        <v>1901</v>
      </c>
      <c r="L55" s="835">
        <v>182.22</v>
      </c>
      <c r="M55" s="835">
        <v>182.22</v>
      </c>
      <c r="N55" s="832">
        <v>1</v>
      </c>
      <c r="O55" s="836">
        <v>1</v>
      </c>
      <c r="P55" s="835">
        <v>182.22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7</v>
      </c>
      <c r="B56" s="832" t="s">
        <v>1830</v>
      </c>
      <c r="C56" s="832" t="s">
        <v>1834</v>
      </c>
      <c r="D56" s="833" t="s">
        <v>2768</v>
      </c>
      <c r="E56" s="834" t="s">
        <v>1848</v>
      </c>
      <c r="F56" s="832" t="s">
        <v>1831</v>
      </c>
      <c r="G56" s="832" t="s">
        <v>1986</v>
      </c>
      <c r="H56" s="832" t="s">
        <v>660</v>
      </c>
      <c r="I56" s="832" t="s">
        <v>2028</v>
      </c>
      <c r="J56" s="832" t="s">
        <v>1011</v>
      </c>
      <c r="K56" s="832" t="s">
        <v>2029</v>
      </c>
      <c r="L56" s="835">
        <v>0</v>
      </c>
      <c r="M56" s="835">
        <v>0</v>
      </c>
      <c r="N56" s="832">
        <v>1</v>
      </c>
      <c r="O56" s="836">
        <v>1</v>
      </c>
      <c r="P56" s="835">
        <v>0</v>
      </c>
      <c r="Q56" s="837"/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7</v>
      </c>
      <c r="B57" s="832" t="s">
        <v>1830</v>
      </c>
      <c r="C57" s="832" t="s">
        <v>1834</v>
      </c>
      <c r="D57" s="833" t="s">
        <v>2768</v>
      </c>
      <c r="E57" s="834" t="s">
        <v>1848</v>
      </c>
      <c r="F57" s="832" t="s">
        <v>1831</v>
      </c>
      <c r="G57" s="832" t="s">
        <v>2030</v>
      </c>
      <c r="H57" s="832" t="s">
        <v>570</v>
      </c>
      <c r="I57" s="832" t="s">
        <v>2031</v>
      </c>
      <c r="J57" s="832" t="s">
        <v>2032</v>
      </c>
      <c r="K57" s="832" t="s">
        <v>2033</v>
      </c>
      <c r="L57" s="835">
        <v>299.83999999999997</v>
      </c>
      <c r="M57" s="835">
        <v>299.83999999999997</v>
      </c>
      <c r="N57" s="832">
        <v>1</v>
      </c>
      <c r="O57" s="836">
        <v>1</v>
      </c>
      <c r="P57" s="835">
        <v>299.83999999999997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7</v>
      </c>
      <c r="B58" s="832" t="s">
        <v>1830</v>
      </c>
      <c r="C58" s="832" t="s">
        <v>1834</v>
      </c>
      <c r="D58" s="833" t="s">
        <v>2768</v>
      </c>
      <c r="E58" s="834" t="s">
        <v>1848</v>
      </c>
      <c r="F58" s="832" t="s">
        <v>1831</v>
      </c>
      <c r="G58" s="832" t="s">
        <v>2034</v>
      </c>
      <c r="H58" s="832" t="s">
        <v>660</v>
      </c>
      <c r="I58" s="832" t="s">
        <v>2035</v>
      </c>
      <c r="J58" s="832" t="s">
        <v>2036</v>
      </c>
      <c r="K58" s="832" t="s">
        <v>2037</v>
      </c>
      <c r="L58" s="835">
        <v>63.14</v>
      </c>
      <c r="M58" s="835">
        <v>126.28</v>
      </c>
      <c r="N58" s="832">
        <v>2</v>
      </c>
      <c r="O58" s="836">
        <v>1</v>
      </c>
      <c r="P58" s="835">
        <v>126.28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7</v>
      </c>
      <c r="B59" s="832" t="s">
        <v>1830</v>
      </c>
      <c r="C59" s="832" t="s">
        <v>1834</v>
      </c>
      <c r="D59" s="833" t="s">
        <v>2768</v>
      </c>
      <c r="E59" s="834" t="s">
        <v>1866</v>
      </c>
      <c r="F59" s="832" t="s">
        <v>1831</v>
      </c>
      <c r="G59" s="832" t="s">
        <v>1884</v>
      </c>
      <c r="H59" s="832" t="s">
        <v>660</v>
      </c>
      <c r="I59" s="832" t="s">
        <v>2038</v>
      </c>
      <c r="J59" s="832" t="s">
        <v>1886</v>
      </c>
      <c r="K59" s="832" t="s">
        <v>2039</v>
      </c>
      <c r="L59" s="835">
        <v>272.83</v>
      </c>
      <c r="M59" s="835">
        <v>272.83</v>
      </c>
      <c r="N59" s="832">
        <v>1</v>
      </c>
      <c r="O59" s="836">
        <v>0.5</v>
      </c>
      <c r="P59" s="835">
        <v>272.83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7</v>
      </c>
      <c r="B60" s="832" t="s">
        <v>1830</v>
      </c>
      <c r="C60" s="832" t="s">
        <v>1834</v>
      </c>
      <c r="D60" s="833" t="s">
        <v>2768</v>
      </c>
      <c r="E60" s="834" t="s">
        <v>1866</v>
      </c>
      <c r="F60" s="832" t="s">
        <v>1831</v>
      </c>
      <c r="G60" s="832" t="s">
        <v>1912</v>
      </c>
      <c r="H60" s="832" t="s">
        <v>570</v>
      </c>
      <c r="I60" s="832" t="s">
        <v>1913</v>
      </c>
      <c r="J60" s="832" t="s">
        <v>1914</v>
      </c>
      <c r="K60" s="832" t="s">
        <v>1915</v>
      </c>
      <c r="L60" s="835">
        <v>89.91</v>
      </c>
      <c r="M60" s="835">
        <v>179.82</v>
      </c>
      <c r="N60" s="832">
        <v>2</v>
      </c>
      <c r="O60" s="836">
        <v>1</v>
      </c>
      <c r="P60" s="835">
        <v>179.82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7</v>
      </c>
      <c r="B61" s="832" t="s">
        <v>1830</v>
      </c>
      <c r="C61" s="832" t="s">
        <v>1834</v>
      </c>
      <c r="D61" s="833" t="s">
        <v>2768</v>
      </c>
      <c r="E61" s="834" t="s">
        <v>1866</v>
      </c>
      <c r="F61" s="832" t="s">
        <v>1831</v>
      </c>
      <c r="G61" s="832" t="s">
        <v>1920</v>
      </c>
      <c r="H61" s="832" t="s">
        <v>570</v>
      </c>
      <c r="I61" s="832" t="s">
        <v>1921</v>
      </c>
      <c r="J61" s="832" t="s">
        <v>1922</v>
      </c>
      <c r="K61" s="832" t="s">
        <v>1923</v>
      </c>
      <c r="L61" s="835">
        <v>111.72</v>
      </c>
      <c r="M61" s="835">
        <v>111.72</v>
      </c>
      <c r="N61" s="832">
        <v>1</v>
      </c>
      <c r="O61" s="836">
        <v>0.5</v>
      </c>
      <c r="P61" s="835">
        <v>111.72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7</v>
      </c>
      <c r="B62" s="832" t="s">
        <v>1830</v>
      </c>
      <c r="C62" s="832" t="s">
        <v>1834</v>
      </c>
      <c r="D62" s="833" t="s">
        <v>2768</v>
      </c>
      <c r="E62" s="834" t="s">
        <v>1866</v>
      </c>
      <c r="F62" s="832" t="s">
        <v>1831</v>
      </c>
      <c r="G62" s="832" t="s">
        <v>2006</v>
      </c>
      <c r="H62" s="832" t="s">
        <v>570</v>
      </c>
      <c r="I62" s="832" t="s">
        <v>2007</v>
      </c>
      <c r="J62" s="832" t="s">
        <v>723</v>
      </c>
      <c r="K62" s="832" t="s">
        <v>2008</v>
      </c>
      <c r="L62" s="835">
        <v>35.25</v>
      </c>
      <c r="M62" s="835">
        <v>35.25</v>
      </c>
      <c r="N62" s="832">
        <v>1</v>
      </c>
      <c r="O62" s="836">
        <v>1</v>
      </c>
      <c r="P62" s="835">
        <v>35.25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7</v>
      </c>
      <c r="B63" s="832" t="s">
        <v>1830</v>
      </c>
      <c r="C63" s="832" t="s">
        <v>1834</v>
      </c>
      <c r="D63" s="833" t="s">
        <v>2768</v>
      </c>
      <c r="E63" s="834" t="s">
        <v>1846</v>
      </c>
      <c r="F63" s="832" t="s">
        <v>1831</v>
      </c>
      <c r="G63" s="832" t="s">
        <v>2040</v>
      </c>
      <c r="H63" s="832" t="s">
        <v>660</v>
      </c>
      <c r="I63" s="832" t="s">
        <v>2041</v>
      </c>
      <c r="J63" s="832" t="s">
        <v>2042</v>
      </c>
      <c r="K63" s="832" t="s">
        <v>2043</v>
      </c>
      <c r="L63" s="835">
        <v>229.38</v>
      </c>
      <c r="M63" s="835">
        <v>229.38</v>
      </c>
      <c r="N63" s="832">
        <v>1</v>
      </c>
      <c r="O63" s="836">
        <v>0.5</v>
      </c>
      <c r="P63" s="835">
        <v>229.38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7</v>
      </c>
      <c r="B64" s="832" t="s">
        <v>1830</v>
      </c>
      <c r="C64" s="832" t="s">
        <v>1834</v>
      </c>
      <c r="D64" s="833" t="s">
        <v>2768</v>
      </c>
      <c r="E64" s="834" t="s">
        <v>1846</v>
      </c>
      <c r="F64" s="832" t="s">
        <v>1831</v>
      </c>
      <c r="G64" s="832" t="s">
        <v>2044</v>
      </c>
      <c r="H64" s="832" t="s">
        <v>570</v>
      </c>
      <c r="I64" s="832" t="s">
        <v>2045</v>
      </c>
      <c r="J64" s="832" t="s">
        <v>2046</v>
      </c>
      <c r="K64" s="832" t="s">
        <v>2047</v>
      </c>
      <c r="L64" s="835">
        <v>18.760000000000002</v>
      </c>
      <c r="M64" s="835">
        <v>18.760000000000002</v>
      </c>
      <c r="N64" s="832">
        <v>1</v>
      </c>
      <c r="O64" s="836">
        <v>1</v>
      </c>
      <c r="P64" s="835">
        <v>18.760000000000002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7</v>
      </c>
      <c r="B65" s="832" t="s">
        <v>1830</v>
      </c>
      <c r="C65" s="832" t="s">
        <v>1834</v>
      </c>
      <c r="D65" s="833" t="s">
        <v>2768</v>
      </c>
      <c r="E65" s="834" t="s">
        <v>1846</v>
      </c>
      <c r="F65" s="832" t="s">
        <v>1831</v>
      </c>
      <c r="G65" s="832" t="s">
        <v>1874</v>
      </c>
      <c r="H65" s="832" t="s">
        <v>570</v>
      </c>
      <c r="I65" s="832" t="s">
        <v>2048</v>
      </c>
      <c r="J65" s="832" t="s">
        <v>840</v>
      </c>
      <c r="K65" s="832" t="s">
        <v>2049</v>
      </c>
      <c r="L65" s="835">
        <v>103.67</v>
      </c>
      <c r="M65" s="835">
        <v>103.67</v>
      </c>
      <c r="N65" s="832">
        <v>1</v>
      </c>
      <c r="O65" s="836">
        <v>1</v>
      </c>
      <c r="P65" s="835">
        <v>103.67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7</v>
      </c>
      <c r="B66" s="832" t="s">
        <v>1830</v>
      </c>
      <c r="C66" s="832" t="s">
        <v>1834</v>
      </c>
      <c r="D66" s="833" t="s">
        <v>2768</v>
      </c>
      <c r="E66" s="834" t="s">
        <v>1846</v>
      </c>
      <c r="F66" s="832" t="s">
        <v>1831</v>
      </c>
      <c r="G66" s="832" t="s">
        <v>2050</v>
      </c>
      <c r="H66" s="832" t="s">
        <v>570</v>
      </c>
      <c r="I66" s="832" t="s">
        <v>2051</v>
      </c>
      <c r="J66" s="832" t="s">
        <v>2052</v>
      </c>
      <c r="K66" s="832" t="s">
        <v>2053</v>
      </c>
      <c r="L66" s="835">
        <v>0</v>
      </c>
      <c r="M66" s="835">
        <v>0</v>
      </c>
      <c r="N66" s="832">
        <v>3</v>
      </c>
      <c r="O66" s="836">
        <v>1</v>
      </c>
      <c r="P66" s="835">
        <v>0</v>
      </c>
      <c r="Q66" s="837"/>
      <c r="R66" s="832">
        <v>3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7</v>
      </c>
      <c r="B67" s="832" t="s">
        <v>1830</v>
      </c>
      <c r="C67" s="832" t="s">
        <v>1834</v>
      </c>
      <c r="D67" s="833" t="s">
        <v>2768</v>
      </c>
      <c r="E67" s="834" t="s">
        <v>1846</v>
      </c>
      <c r="F67" s="832" t="s">
        <v>1831</v>
      </c>
      <c r="G67" s="832" t="s">
        <v>2034</v>
      </c>
      <c r="H67" s="832" t="s">
        <v>660</v>
      </c>
      <c r="I67" s="832" t="s">
        <v>2054</v>
      </c>
      <c r="J67" s="832" t="s">
        <v>2036</v>
      </c>
      <c r="K67" s="832" t="s">
        <v>2055</v>
      </c>
      <c r="L67" s="835">
        <v>49.08</v>
      </c>
      <c r="M67" s="835">
        <v>49.08</v>
      </c>
      <c r="N67" s="832">
        <v>1</v>
      </c>
      <c r="O67" s="836">
        <v>1</v>
      </c>
      <c r="P67" s="835">
        <v>49.08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7</v>
      </c>
      <c r="B68" s="832" t="s">
        <v>1830</v>
      </c>
      <c r="C68" s="832" t="s">
        <v>1834</v>
      </c>
      <c r="D68" s="833" t="s">
        <v>2768</v>
      </c>
      <c r="E68" s="834" t="s">
        <v>1846</v>
      </c>
      <c r="F68" s="832" t="s">
        <v>1831</v>
      </c>
      <c r="G68" s="832" t="s">
        <v>2034</v>
      </c>
      <c r="H68" s="832" t="s">
        <v>570</v>
      </c>
      <c r="I68" s="832" t="s">
        <v>2056</v>
      </c>
      <c r="J68" s="832" t="s">
        <v>2036</v>
      </c>
      <c r="K68" s="832" t="s">
        <v>2057</v>
      </c>
      <c r="L68" s="835">
        <v>84.18</v>
      </c>
      <c r="M68" s="835">
        <v>84.18</v>
      </c>
      <c r="N68" s="832">
        <v>1</v>
      </c>
      <c r="O68" s="836">
        <v>0.5</v>
      </c>
      <c r="P68" s="835">
        <v>84.18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7</v>
      </c>
      <c r="B69" s="832" t="s">
        <v>1830</v>
      </c>
      <c r="C69" s="832" t="s">
        <v>1834</v>
      </c>
      <c r="D69" s="833" t="s">
        <v>2768</v>
      </c>
      <c r="E69" s="834" t="s">
        <v>1846</v>
      </c>
      <c r="F69" s="832" t="s">
        <v>1831</v>
      </c>
      <c r="G69" s="832" t="s">
        <v>2058</v>
      </c>
      <c r="H69" s="832" t="s">
        <v>570</v>
      </c>
      <c r="I69" s="832" t="s">
        <v>2059</v>
      </c>
      <c r="J69" s="832" t="s">
        <v>902</v>
      </c>
      <c r="K69" s="832" t="s">
        <v>2060</v>
      </c>
      <c r="L69" s="835">
        <v>107.27</v>
      </c>
      <c r="M69" s="835">
        <v>107.27</v>
      </c>
      <c r="N69" s="832">
        <v>1</v>
      </c>
      <c r="O69" s="836">
        <v>1</v>
      </c>
      <c r="P69" s="835">
        <v>107.27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7</v>
      </c>
      <c r="B70" s="832" t="s">
        <v>1830</v>
      </c>
      <c r="C70" s="832" t="s">
        <v>1834</v>
      </c>
      <c r="D70" s="833" t="s">
        <v>2768</v>
      </c>
      <c r="E70" s="834" t="s">
        <v>1871</v>
      </c>
      <c r="F70" s="832" t="s">
        <v>1831</v>
      </c>
      <c r="G70" s="832" t="s">
        <v>2061</v>
      </c>
      <c r="H70" s="832" t="s">
        <v>570</v>
      </c>
      <c r="I70" s="832" t="s">
        <v>2062</v>
      </c>
      <c r="J70" s="832" t="s">
        <v>2063</v>
      </c>
      <c r="K70" s="832" t="s">
        <v>2064</v>
      </c>
      <c r="L70" s="835">
        <v>86.02</v>
      </c>
      <c r="M70" s="835">
        <v>86.02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7</v>
      </c>
      <c r="B71" s="832" t="s">
        <v>1830</v>
      </c>
      <c r="C71" s="832" t="s">
        <v>1834</v>
      </c>
      <c r="D71" s="833" t="s">
        <v>2768</v>
      </c>
      <c r="E71" s="834" t="s">
        <v>1871</v>
      </c>
      <c r="F71" s="832" t="s">
        <v>1831</v>
      </c>
      <c r="G71" s="832" t="s">
        <v>2030</v>
      </c>
      <c r="H71" s="832" t="s">
        <v>570</v>
      </c>
      <c r="I71" s="832" t="s">
        <v>2065</v>
      </c>
      <c r="J71" s="832" t="s">
        <v>1360</v>
      </c>
      <c r="K71" s="832" t="s">
        <v>1361</v>
      </c>
      <c r="L71" s="835">
        <v>50.32</v>
      </c>
      <c r="M71" s="835">
        <v>100.64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7</v>
      </c>
      <c r="B72" s="832" t="s">
        <v>1830</v>
      </c>
      <c r="C72" s="832" t="s">
        <v>1834</v>
      </c>
      <c r="D72" s="833" t="s">
        <v>2768</v>
      </c>
      <c r="E72" s="834" t="s">
        <v>1870</v>
      </c>
      <c r="F72" s="832" t="s">
        <v>1831</v>
      </c>
      <c r="G72" s="832" t="s">
        <v>2066</v>
      </c>
      <c r="H72" s="832" t="s">
        <v>570</v>
      </c>
      <c r="I72" s="832" t="s">
        <v>2067</v>
      </c>
      <c r="J72" s="832" t="s">
        <v>2068</v>
      </c>
      <c r="K72" s="832" t="s">
        <v>2069</v>
      </c>
      <c r="L72" s="835">
        <v>263.26</v>
      </c>
      <c r="M72" s="835">
        <v>263.26</v>
      </c>
      <c r="N72" s="832">
        <v>1</v>
      </c>
      <c r="O72" s="836">
        <v>1</v>
      </c>
      <c r="P72" s="835">
        <v>263.26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7</v>
      </c>
      <c r="B73" s="832" t="s">
        <v>1830</v>
      </c>
      <c r="C73" s="832" t="s">
        <v>1834</v>
      </c>
      <c r="D73" s="833" t="s">
        <v>2768</v>
      </c>
      <c r="E73" s="834" t="s">
        <v>1870</v>
      </c>
      <c r="F73" s="832" t="s">
        <v>1831</v>
      </c>
      <c r="G73" s="832" t="s">
        <v>2070</v>
      </c>
      <c r="H73" s="832" t="s">
        <v>570</v>
      </c>
      <c r="I73" s="832" t="s">
        <v>2071</v>
      </c>
      <c r="J73" s="832" t="s">
        <v>2072</v>
      </c>
      <c r="K73" s="832" t="s">
        <v>2073</v>
      </c>
      <c r="L73" s="835">
        <v>590.26</v>
      </c>
      <c r="M73" s="835">
        <v>590.26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7</v>
      </c>
      <c r="B74" s="832" t="s">
        <v>1830</v>
      </c>
      <c r="C74" s="832" t="s">
        <v>1834</v>
      </c>
      <c r="D74" s="833" t="s">
        <v>2768</v>
      </c>
      <c r="E74" s="834" t="s">
        <v>1870</v>
      </c>
      <c r="F74" s="832" t="s">
        <v>1831</v>
      </c>
      <c r="G74" s="832" t="s">
        <v>2006</v>
      </c>
      <c r="H74" s="832" t="s">
        <v>570</v>
      </c>
      <c r="I74" s="832" t="s">
        <v>2074</v>
      </c>
      <c r="J74" s="832" t="s">
        <v>723</v>
      </c>
      <c r="K74" s="832" t="s">
        <v>2008</v>
      </c>
      <c r="L74" s="835">
        <v>35.25</v>
      </c>
      <c r="M74" s="835">
        <v>35.25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7</v>
      </c>
      <c r="B75" s="832" t="s">
        <v>1830</v>
      </c>
      <c r="C75" s="832" t="s">
        <v>1834</v>
      </c>
      <c r="D75" s="833" t="s">
        <v>2768</v>
      </c>
      <c r="E75" s="834" t="s">
        <v>1870</v>
      </c>
      <c r="F75" s="832" t="s">
        <v>1831</v>
      </c>
      <c r="G75" s="832" t="s">
        <v>2075</v>
      </c>
      <c r="H75" s="832" t="s">
        <v>570</v>
      </c>
      <c r="I75" s="832" t="s">
        <v>2076</v>
      </c>
      <c r="J75" s="832" t="s">
        <v>2077</v>
      </c>
      <c r="K75" s="832" t="s">
        <v>2078</v>
      </c>
      <c r="L75" s="835">
        <v>241.31</v>
      </c>
      <c r="M75" s="835">
        <v>241.31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7</v>
      </c>
      <c r="B76" s="832" t="s">
        <v>1830</v>
      </c>
      <c r="C76" s="832" t="s">
        <v>1834</v>
      </c>
      <c r="D76" s="833" t="s">
        <v>2768</v>
      </c>
      <c r="E76" s="834" t="s">
        <v>1860</v>
      </c>
      <c r="F76" s="832" t="s">
        <v>1831</v>
      </c>
      <c r="G76" s="832" t="s">
        <v>2079</v>
      </c>
      <c r="H76" s="832" t="s">
        <v>570</v>
      </c>
      <c r="I76" s="832" t="s">
        <v>2080</v>
      </c>
      <c r="J76" s="832" t="s">
        <v>2081</v>
      </c>
      <c r="K76" s="832" t="s">
        <v>2082</v>
      </c>
      <c r="L76" s="835">
        <v>155.52000000000001</v>
      </c>
      <c r="M76" s="835">
        <v>155.52000000000001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7</v>
      </c>
      <c r="B77" s="832" t="s">
        <v>1830</v>
      </c>
      <c r="C77" s="832" t="s">
        <v>1834</v>
      </c>
      <c r="D77" s="833" t="s">
        <v>2768</v>
      </c>
      <c r="E77" s="834" t="s">
        <v>1844</v>
      </c>
      <c r="F77" s="832" t="s">
        <v>1831</v>
      </c>
      <c r="G77" s="832" t="s">
        <v>2083</v>
      </c>
      <c r="H77" s="832" t="s">
        <v>570</v>
      </c>
      <c r="I77" s="832" t="s">
        <v>2084</v>
      </c>
      <c r="J77" s="832" t="s">
        <v>1001</v>
      </c>
      <c r="K77" s="832" t="s">
        <v>2085</v>
      </c>
      <c r="L77" s="835">
        <v>94.7</v>
      </c>
      <c r="M77" s="835">
        <v>94.7</v>
      </c>
      <c r="N77" s="832">
        <v>1</v>
      </c>
      <c r="O77" s="836">
        <v>1</v>
      </c>
      <c r="P77" s="835">
        <v>94.7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7</v>
      </c>
      <c r="B78" s="832" t="s">
        <v>1830</v>
      </c>
      <c r="C78" s="832" t="s">
        <v>1834</v>
      </c>
      <c r="D78" s="833" t="s">
        <v>2768</v>
      </c>
      <c r="E78" s="834" t="s">
        <v>1844</v>
      </c>
      <c r="F78" s="832" t="s">
        <v>1831</v>
      </c>
      <c r="G78" s="832" t="s">
        <v>2086</v>
      </c>
      <c r="H78" s="832" t="s">
        <v>570</v>
      </c>
      <c r="I78" s="832" t="s">
        <v>2087</v>
      </c>
      <c r="J78" s="832" t="s">
        <v>2088</v>
      </c>
      <c r="K78" s="832" t="s">
        <v>2089</v>
      </c>
      <c r="L78" s="835">
        <v>52.75</v>
      </c>
      <c r="M78" s="835">
        <v>52.75</v>
      </c>
      <c r="N78" s="832">
        <v>1</v>
      </c>
      <c r="O78" s="836">
        <v>1</v>
      </c>
      <c r="P78" s="835">
        <v>52.75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7</v>
      </c>
      <c r="B79" s="832" t="s">
        <v>1830</v>
      </c>
      <c r="C79" s="832" t="s">
        <v>1834</v>
      </c>
      <c r="D79" s="833" t="s">
        <v>2768</v>
      </c>
      <c r="E79" s="834" t="s">
        <v>1869</v>
      </c>
      <c r="F79" s="832" t="s">
        <v>1831</v>
      </c>
      <c r="G79" s="832" t="s">
        <v>1975</v>
      </c>
      <c r="H79" s="832" t="s">
        <v>570</v>
      </c>
      <c r="I79" s="832" t="s">
        <v>2090</v>
      </c>
      <c r="J79" s="832" t="s">
        <v>2091</v>
      </c>
      <c r="K79" s="832" t="s">
        <v>2092</v>
      </c>
      <c r="L79" s="835">
        <v>0</v>
      </c>
      <c r="M79" s="835">
        <v>0</v>
      </c>
      <c r="N79" s="832">
        <v>2</v>
      </c>
      <c r="O79" s="836">
        <v>1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7</v>
      </c>
      <c r="B80" s="832" t="s">
        <v>1830</v>
      </c>
      <c r="C80" s="832" t="s">
        <v>1834</v>
      </c>
      <c r="D80" s="833" t="s">
        <v>2768</v>
      </c>
      <c r="E80" s="834" t="s">
        <v>1862</v>
      </c>
      <c r="F80" s="832" t="s">
        <v>1831</v>
      </c>
      <c r="G80" s="832" t="s">
        <v>2093</v>
      </c>
      <c r="H80" s="832" t="s">
        <v>660</v>
      </c>
      <c r="I80" s="832" t="s">
        <v>1733</v>
      </c>
      <c r="J80" s="832" t="s">
        <v>764</v>
      </c>
      <c r="K80" s="832" t="s">
        <v>1734</v>
      </c>
      <c r="L80" s="835">
        <v>160.03</v>
      </c>
      <c r="M80" s="835">
        <v>160.03</v>
      </c>
      <c r="N80" s="832">
        <v>1</v>
      </c>
      <c r="O80" s="836">
        <v>1</v>
      </c>
      <c r="P80" s="835">
        <v>160.03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7</v>
      </c>
      <c r="B81" s="832" t="s">
        <v>1830</v>
      </c>
      <c r="C81" s="832" t="s">
        <v>1834</v>
      </c>
      <c r="D81" s="833" t="s">
        <v>2768</v>
      </c>
      <c r="E81" s="834" t="s">
        <v>1862</v>
      </c>
      <c r="F81" s="832" t="s">
        <v>1831</v>
      </c>
      <c r="G81" s="832" t="s">
        <v>2094</v>
      </c>
      <c r="H81" s="832" t="s">
        <v>570</v>
      </c>
      <c r="I81" s="832" t="s">
        <v>2095</v>
      </c>
      <c r="J81" s="832" t="s">
        <v>2096</v>
      </c>
      <c r="K81" s="832" t="s">
        <v>757</v>
      </c>
      <c r="L81" s="835">
        <v>58.85</v>
      </c>
      <c r="M81" s="835">
        <v>58.85</v>
      </c>
      <c r="N81" s="832">
        <v>1</v>
      </c>
      <c r="O81" s="836">
        <v>0.5</v>
      </c>
      <c r="P81" s="835">
        <v>58.85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7</v>
      </c>
      <c r="B82" s="832" t="s">
        <v>1830</v>
      </c>
      <c r="C82" s="832" t="s">
        <v>1834</v>
      </c>
      <c r="D82" s="833" t="s">
        <v>2768</v>
      </c>
      <c r="E82" s="834" t="s">
        <v>1862</v>
      </c>
      <c r="F82" s="832" t="s">
        <v>1831</v>
      </c>
      <c r="G82" s="832" t="s">
        <v>2097</v>
      </c>
      <c r="H82" s="832" t="s">
        <v>660</v>
      </c>
      <c r="I82" s="832" t="s">
        <v>2098</v>
      </c>
      <c r="J82" s="832" t="s">
        <v>2099</v>
      </c>
      <c r="K82" s="832" t="s">
        <v>2100</v>
      </c>
      <c r="L82" s="835">
        <v>1887.9</v>
      </c>
      <c r="M82" s="835">
        <v>1887.9</v>
      </c>
      <c r="N82" s="832">
        <v>1</v>
      </c>
      <c r="O82" s="836">
        <v>0.5</v>
      </c>
      <c r="P82" s="835">
        <v>1887.9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7</v>
      </c>
      <c r="B83" s="832" t="s">
        <v>1830</v>
      </c>
      <c r="C83" s="832" t="s">
        <v>1834</v>
      </c>
      <c r="D83" s="833" t="s">
        <v>2768</v>
      </c>
      <c r="E83" s="834" t="s">
        <v>1873</v>
      </c>
      <c r="F83" s="832" t="s">
        <v>1831</v>
      </c>
      <c r="G83" s="832" t="s">
        <v>2058</v>
      </c>
      <c r="H83" s="832" t="s">
        <v>570</v>
      </c>
      <c r="I83" s="832" t="s">
        <v>2059</v>
      </c>
      <c r="J83" s="832" t="s">
        <v>902</v>
      </c>
      <c r="K83" s="832" t="s">
        <v>2060</v>
      </c>
      <c r="L83" s="835">
        <v>107.27</v>
      </c>
      <c r="M83" s="835">
        <v>429.08</v>
      </c>
      <c r="N83" s="832">
        <v>4</v>
      </c>
      <c r="O83" s="836">
        <v>2</v>
      </c>
      <c r="P83" s="835">
        <v>429.08</v>
      </c>
      <c r="Q83" s="837">
        <v>1</v>
      </c>
      <c r="R83" s="832">
        <v>4</v>
      </c>
      <c r="S83" s="837">
        <v>1</v>
      </c>
      <c r="T83" s="836">
        <v>2</v>
      </c>
      <c r="U83" s="838">
        <v>1</v>
      </c>
    </row>
    <row r="84" spans="1:21" ht="14.4" customHeight="1" x14ac:dyDescent="0.3">
      <c r="A84" s="831">
        <v>7</v>
      </c>
      <c r="B84" s="832" t="s">
        <v>1830</v>
      </c>
      <c r="C84" s="832" t="s">
        <v>1836</v>
      </c>
      <c r="D84" s="833" t="s">
        <v>2769</v>
      </c>
      <c r="E84" s="834" t="s">
        <v>1842</v>
      </c>
      <c r="F84" s="832" t="s">
        <v>1831</v>
      </c>
      <c r="G84" s="832" t="s">
        <v>2101</v>
      </c>
      <c r="H84" s="832" t="s">
        <v>570</v>
      </c>
      <c r="I84" s="832" t="s">
        <v>2102</v>
      </c>
      <c r="J84" s="832" t="s">
        <v>2103</v>
      </c>
      <c r="K84" s="832" t="s">
        <v>2104</v>
      </c>
      <c r="L84" s="835">
        <v>70.48</v>
      </c>
      <c r="M84" s="835">
        <v>70.48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7</v>
      </c>
      <c r="B85" s="832" t="s">
        <v>1830</v>
      </c>
      <c r="C85" s="832" t="s">
        <v>1836</v>
      </c>
      <c r="D85" s="833" t="s">
        <v>2769</v>
      </c>
      <c r="E85" s="834" t="s">
        <v>1842</v>
      </c>
      <c r="F85" s="832" t="s">
        <v>1831</v>
      </c>
      <c r="G85" s="832" t="s">
        <v>2105</v>
      </c>
      <c r="H85" s="832" t="s">
        <v>570</v>
      </c>
      <c r="I85" s="832" t="s">
        <v>2106</v>
      </c>
      <c r="J85" s="832" t="s">
        <v>2107</v>
      </c>
      <c r="K85" s="832" t="s">
        <v>2108</v>
      </c>
      <c r="L85" s="835">
        <v>55.77</v>
      </c>
      <c r="M85" s="835">
        <v>278.85000000000002</v>
      </c>
      <c r="N85" s="832">
        <v>5</v>
      </c>
      <c r="O85" s="836">
        <v>1</v>
      </c>
      <c r="P85" s="835">
        <v>278.85000000000002</v>
      </c>
      <c r="Q85" s="837">
        <v>1</v>
      </c>
      <c r="R85" s="832">
        <v>5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7</v>
      </c>
      <c r="B86" s="832" t="s">
        <v>1830</v>
      </c>
      <c r="C86" s="832" t="s">
        <v>1836</v>
      </c>
      <c r="D86" s="833" t="s">
        <v>2769</v>
      </c>
      <c r="E86" s="834" t="s">
        <v>1842</v>
      </c>
      <c r="F86" s="832" t="s">
        <v>1831</v>
      </c>
      <c r="G86" s="832" t="s">
        <v>2109</v>
      </c>
      <c r="H86" s="832" t="s">
        <v>570</v>
      </c>
      <c r="I86" s="832" t="s">
        <v>2110</v>
      </c>
      <c r="J86" s="832" t="s">
        <v>2111</v>
      </c>
      <c r="K86" s="832" t="s">
        <v>2112</v>
      </c>
      <c r="L86" s="835">
        <v>754.04</v>
      </c>
      <c r="M86" s="835">
        <v>4524.24</v>
      </c>
      <c r="N86" s="832">
        <v>6</v>
      </c>
      <c r="O86" s="836">
        <v>1</v>
      </c>
      <c r="P86" s="835">
        <v>4524.24</v>
      </c>
      <c r="Q86" s="837">
        <v>1</v>
      </c>
      <c r="R86" s="832">
        <v>6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7</v>
      </c>
      <c r="B87" s="832" t="s">
        <v>1830</v>
      </c>
      <c r="C87" s="832" t="s">
        <v>1836</v>
      </c>
      <c r="D87" s="833" t="s">
        <v>2769</v>
      </c>
      <c r="E87" s="834" t="s">
        <v>1842</v>
      </c>
      <c r="F87" s="832" t="s">
        <v>1831</v>
      </c>
      <c r="G87" s="832" t="s">
        <v>1898</v>
      </c>
      <c r="H87" s="832" t="s">
        <v>660</v>
      </c>
      <c r="I87" s="832" t="s">
        <v>2113</v>
      </c>
      <c r="J87" s="832" t="s">
        <v>758</v>
      </c>
      <c r="K87" s="832" t="s">
        <v>2114</v>
      </c>
      <c r="L87" s="835">
        <v>264</v>
      </c>
      <c r="M87" s="835">
        <v>528</v>
      </c>
      <c r="N87" s="832">
        <v>2</v>
      </c>
      <c r="O87" s="836">
        <v>0.5</v>
      </c>
      <c r="P87" s="835">
        <v>528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1830</v>
      </c>
      <c r="C88" s="832" t="s">
        <v>1836</v>
      </c>
      <c r="D88" s="833" t="s">
        <v>2769</v>
      </c>
      <c r="E88" s="834" t="s">
        <v>1842</v>
      </c>
      <c r="F88" s="832" t="s">
        <v>1831</v>
      </c>
      <c r="G88" s="832" t="s">
        <v>1898</v>
      </c>
      <c r="H88" s="832" t="s">
        <v>660</v>
      </c>
      <c r="I88" s="832" t="s">
        <v>2115</v>
      </c>
      <c r="J88" s="832" t="s">
        <v>756</v>
      </c>
      <c r="K88" s="832" t="s">
        <v>757</v>
      </c>
      <c r="L88" s="835">
        <v>65.989999999999995</v>
      </c>
      <c r="M88" s="835">
        <v>197.96999999999997</v>
      </c>
      <c r="N88" s="832">
        <v>3</v>
      </c>
      <c r="O88" s="836">
        <v>1</v>
      </c>
      <c r="P88" s="835">
        <v>197.96999999999997</v>
      </c>
      <c r="Q88" s="837">
        <v>1</v>
      </c>
      <c r="R88" s="832">
        <v>3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7</v>
      </c>
      <c r="B89" s="832" t="s">
        <v>1830</v>
      </c>
      <c r="C89" s="832" t="s">
        <v>1836</v>
      </c>
      <c r="D89" s="833" t="s">
        <v>2769</v>
      </c>
      <c r="E89" s="834" t="s">
        <v>1842</v>
      </c>
      <c r="F89" s="832" t="s">
        <v>1831</v>
      </c>
      <c r="G89" s="832" t="s">
        <v>1968</v>
      </c>
      <c r="H89" s="832" t="s">
        <v>570</v>
      </c>
      <c r="I89" s="832" t="s">
        <v>2116</v>
      </c>
      <c r="J89" s="832" t="s">
        <v>1970</v>
      </c>
      <c r="K89" s="832" t="s">
        <v>2117</v>
      </c>
      <c r="L89" s="835">
        <v>140.94999999999999</v>
      </c>
      <c r="M89" s="835">
        <v>281.89999999999998</v>
      </c>
      <c r="N89" s="832">
        <v>2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7</v>
      </c>
      <c r="B90" s="832" t="s">
        <v>1830</v>
      </c>
      <c r="C90" s="832" t="s">
        <v>1836</v>
      </c>
      <c r="D90" s="833" t="s">
        <v>2769</v>
      </c>
      <c r="E90" s="834" t="s">
        <v>1842</v>
      </c>
      <c r="F90" s="832" t="s">
        <v>1831</v>
      </c>
      <c r="G90" s="832" t="s">
        <v>1968</v>
      </c>
      <c r="H90" s="832" t="s">
        <v>570</v>
      </c>
      <c r="I90" s="832" t="s">
        <v>2118</v>
      </c>
      <c r="J90" s="832" t="s">
        <v>1970</v>
      </c>
      <c r="K90" s="832" t="s">
        <v>2119</v>
      </c>
      <c r="L90" s="835">
        <v>211.42</v>
      </c>
      <c r="M90" s="835">
        <v>422.84</v>
      </c>
      <c r="N90" s="832">
        <v>2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7</v>
      </c>
      <c r="B91" s="832" t="s">
        <v>1830</v>
      </c>
      <c r="C91" s="832" t="s">
        <v>1836</v>
      </c>
      <c r="D91" s="833" t="s">
        <v>2769</v>
      </c>
      <c r="E91" s="834" t="s">
        <v>1842</v>
      </c>
      <c r="F91" s="832" t="s">
        <v>1831</v>
      </c>
      <c r="G91" s="832" t="s">
        <v>1902</v>
      </c>
      <c r="H91" s="832" t="s">
        <v>570</v>
      </c>
      <c r="I91" s="832" t="s">
        <v>1903</v>
      </c>
      <c r="J91" s="832" t="s">
        <v>1904</v>
      </c>
      <c r="K91" s="832" t="s">
        <v>1905</v>
      </c>
      <c r="L91" s="835">
        <v>29.13</v>
      </c>
      <c r="M91" s="835">
        <v>349.56</v>
      </c>
      <c r="N91" s="832">
        <v>12</v>
      </c>
      <c r="O91" s="836">
        <v>4</v>
      </c>
      <c r="P91" s="835">
        <v>174.78</v>
      </c>
      <c r="Q91" s="837">
        <v>0.5</v>
      </c>
      <c r="R91" s="832">
        <v>6</v>
      </c>
      <c r="S91" s="837">
        <v>0.5</v>
      </c>
      <c r="T91" s="836">
        <v>2.5</v>
      </c>
      <c r="U91" s="838">
        <v>0.625</v>
      </c>
    </row>
    <row r="92" spans="1:21" ht="14.4" customHeight="1" x14ac:dyDescent="0.3">
      <c r="A92" s="831">
        <v>7</v>
      </c>
      <c r="B92" s="832" t="s">
        <v>1830</v>
      </c>
      <c r="C92" s="832" t="s">
        <v>1836</v>
      </c>
      <c r="D92" s="833" t="s">
        <v>2769</v>
      </c>
      <c r="E92" s="834" t="s">
        <v>1842</v>
      </c>
      <c r="F92" s="832" t="s">
        <v>1831</v>
      </c>
      <c r="G92" s="832" t="s">
        <v>1902</v>
      </c>
      <c r="H92" s="832" t="s">
        <v>570</v>
      </c>
      <c r="I92" s="832" t="s">
        <v>2120</v>
      </c>
      <c r="J92" s="832" t="s">
        <v>1904</v>
      </c>
      <c r="K92" s="832" t="s">
        <v>2121</v>
      </c>
      <c r="L92" s="835">
        <v>80.319999999999993</v>
      </c>
      <c r="M92" s="835">
        <v>481.91999999999996</v>
      </c>
      <c r="N92" s="832">
        <v>6</v>
      </c>
      <c r="O92" s="836">
        <v>1</v>
      </c>
      <c r="P92" s="835">
        <v>240.95999999999998</v>
      </c>
      <c r="Q92" s="837">
        <v>0.5</v>
      </c>
      <c r="R92" s="832">
        <v>3</v>
      </c>
      <c r="S92" s="837">
        <v>0.5</v>
      </c>
      <c r="T92" s="836">
        <v>0.5</v>
      </c>
      <c r="U92" s="838">
        <v>0.5</v>
      </c>
    </row>
    <row r="93" spans="1:21" ht="14.4" customHeight="1" x14ac:dyDescent="0.3">
      <c r="A93" s="831">
        <v>7</v>
      </c>
      <c r="B93" s="832" t="s">
        <v>1830</v>
      </c>
      <c r="C93" s="832" t="s">
        <v>1836</v>
      </c>
      <c r="D93" s="833" t="s">
        <v>2769</v>
      </c>
      <c r="E93" s="834" t="s">
        <v>1842</v>
      </c>
      <c r="F93" s="832" t="s">
        <v>1831</v>
      </c>
      <c r="G93" s="832" t="s">
        <v>2122</v>
      </c>
      <c r="H93" s="832" t="s">
        <v>660</v>
      </c>
      <c r="I93" s="832" t="s">
        <v>2123</v>
      </c>
      <c r="J93" s="832" t="s">
        <v>1701</v>
      </c>
      <c r="K93" s="832" t="s">
        <v>1952</v>
      </c>
      <c r="L93" s="835">
        <v>61.59</v>
      </c>
      <c r="M93" s="835">
        <v>184.77</v>
      </c>
      <c r="N93" s="832">
        <v>3</v>
      </c>
      <c r="O93" s="836">
        <v>1</v>
      </c>
      <c r="P93" s="835">
        <v>184.77</v>
      </c>
      <c r="Q93" s="837">
        <v>1</v>
      </c>
      <c r="R93" s="832">
        <v>3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7</v>
      </c>
      <c r="B94" s="832" t="s">
        <v>1830</v>
      </c>
      <c r="C94" s="832" t="s">
        <v>1836</v>
      </c>
      <c r="D94" s="833" t="s">
        <v>2769</v>
      </c>
      <c r="E94" s="834" t="s">
        <v>1842</v>
      </c>
      <c r="F94" s="832" t="s">
        <v>1831</v>
      </c>
      <c r="G94" s="832" t="s">
        <v>2124</v>
      </c>
      <c r="H94" s="832" t="s">
        <v>570</v>
      </c>
      <c r="I94" s="832" t="s">
        <v>2125</v>
      </c>
      <c r="J94" s="832" t="s">
        <v>2126</v>
      </c>
      <c r="K94" s="832" t="s">
        <v>2127</v>
      </c>
      <c r="L94" s="835">
        <v>1938.97</v>
      </c>
      <c r="M94" s="835">
        <v>23267.64</v>
      </c>
      <c r="N94" s="832">
        <v>12</v>
      </c>
      <c r="O94" s="836">
        <v>2</v>
      </c>
      <c r="P94" s="835">
        <v>23267.64</v>
      </c>
      <c r="Q94" s="837">
        <v>1</v>
      </c>
      <c r="R94" s="832">
        <v>12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7</v>
      </c>
      <c r="B95" s="832" t="s">
        <v>1830</v>
      </c>
      <c r="C95" s="832" t="s">
        <v>1836</v>
      </c>
      <c r="D95" s="833" t="s">
        <v>2769</v>
      </c>
      <c r="E95" s="834" t="s">
        <v>1842</v>
      </c>
      <c r="F95" s="832" t="s">
        <v>1831</v>
      </c>
      <c r="G95" s="832" t="s">
        <v>2124</v>
      </c>
      <c r="H95" s="832" t="s">
        <v>570</v>
      </c>
      <c r="I95" s="832" t="s">
        <v>2128</v>
      </c>
      <c r="J95" s="832" t="s">
        <v>2129</v>
      </c>
      <c r="K95" s="832" t="s">
        <v>2130</v>
      </c>
      <c r="L95" s="835">
        <v>484.75</v>
      </c>
      <c r="M95" s="835">
        <v>2908.5</v>
      </c>
      <c r="N95" s="832">
        <v>6</v>
      </c>
      <c r="O95" s="836">
        <v>1</v>
      </c>
      <c r="P95" s="835">
        <v>2908.5</v>
      </c>
      <c r="Q95" s="837">
        <v>1</v>
      </c>
      <c r="R95" s="832">
        <v>6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7</v>
      </c>
      <c r="B96" s="832" t="s">
        <v>1830</v>
      </c>
      <c r="C96" s="832" t="s">
        <v>1836</v>
      </c>
      <c r="D96" s="833" t="s">
        <v>2769</v>
      </c>
      <c r="E96" s="834" t="s">
        <v>1842</v>
      </c>
      <c r="F96" s="832" t="s">
        <v>1831</v>
      </c>
      <c r="G96" s="832" t="s">
        <v>2124</v>
      </c>
      <c r="H96" s="832" t="s">
        <v>660</v>
      </c>
      <c r="I96" s="832" t="s">
        <v>2131</v>
      </c>
      <c r="J96" s="832" t="s">
        <v>1762</v>
      </c>
      <c r="K96" s="832" t="s">
        <v>2132</v>
      </c>
      <c r="L96" s="835">
        <v>969.48</v>
      </c>
      <c r="M96" s="835">
        <v>1938.96</v>
      </c>
      <c r="N96" s="832">
        <v>2</v>
      </c>
      <c r="O96" s="836">
        <v>1</v>
      </c>
      <c r="P96" s="835">
        <v>1938.96</v>
      </c>
      <c r="Q96" s="837">
        <v>1</v>
      </c>
      <c r="R96" s="832">
        <v>2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7</v>
      </c>
      <c r="B97" s="832" t="s">
        <v>1830</v>
      </c>
      <c r="C97" s="832" t="s">
        <v>1836</v>
      </c>
      <c r="D97" s="833" t="s">
        <v>2769</v>
      </c>
      <c r="E97" s="834" t="s">
        <v>1842</v>
      </c>
      <c r="F97" s="832" t="s">
        <v>1831</v>
      </c>
      <c r="G97" s="832" t="s">
        <v>2124</v>
      </c>
      <c r="H97" s="832" t="s">
        <v>660</v>
      </c>
      <c r="I97" s="832" t="s">
        <v>2133</v>
      </c>
      <c r="J97" s="832" t="s">
        <v>1762</v>
      </c>
      <c r="K97" s="832" t="s">
        <v>2127</v>
      </c>
      <c r="L97" s="835">
        <v>1938.97</v>
      </c>
      <c r="M97" s="835">
        <v>11633.82</v>
      </c>
      <c r="N97" s="832">
        <v>6</v>
      </c>
      <c r="O97" s="836">
        <v>1</v>
      </c>
      <c r="P97" s="835">
        <v>11633.82</v>
      </c>
      <c r="Q97" s="837">
        <v>1</v>
      </c>
      <c r="R97" s="832">
        <v>6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7</v>
      </c>
      <c r="B98" s="832" t="s">
        <v>1830</v>
      </c>
      <c r="C98" s="832" t="s">
        <v>1836</v>
      </c>
      <c r="D98" s="833" t="s">
        <v>2769</v>
      </c>
      <c r="E98" s="834" t="s">
        <v>1842</v>
      </c>
      <c r="F98" s="832" t="s">
        <v>1831</v>
      </c>
      <c r="G98" s="832" t="s">
        <v>2134</v>
      </c>
      <c r="H98" s="832" t="s">
        <v>570</v>
      </c>
      <c r="I98" s="832" t="s">
        <v>2135</v>
      </c>
      <c r="J98" s="832" t="s">
        <v>2136</v>
      </c>
      <c r="K98" s="832" t="s">
        <v>2137</v>
      </c>
      <c r="L98" s="835">
        <v>339.47</v>
      </c>
      <c r="M98" s="835">
        <v>9505.16</v>
      </c>
      <c r="N98" s="832">
        <v>28</v>
      </c>
      <c r="O98" s="836">
        <v>5.5</v>
      </c>
      <c r="P98" s="835">
        <v>6110.4600000000009</v>
      </c>
      <c r="Q98" s="837">
        <v>0.64285714285714302</v>
      </c>
      <c r="R98" s="832">
        <v>18</v>
      </c>
      <c r="S98" s="837">
        <v>0.6428571428571429</v>
      </c>
      <c r="T98" s="836">
        <v>3</v>
      </c>
      <c r="U98" s="838">
        <v>0.54545454545454541</v>
      </c>
    </row>
    <row r="99" spans="1:21" ht="14.4" customHeight="1" x14ac:dyDescent="0.3">
      <c r="A99" s="831">
        <v>7</v>
      </c>
      <c r="B99" s="832" t="s">
        <v>1830</v>
      </c>
      <c r="C99" s="832" t="s">
        <v>1836</v>
      </c>
      <c r="D99" s="833" t="s">
        <v>2769</v>
      </c>
      <c r="E99" s="834" t="s">
        <v>1842</v>
      </c>
      <c r="F99" s="832" t="s">
        <v>1831</v>
      </c>
      <c r="G99" s="832" t="s">
        <v>2138</v>
      </c>
      <c r="H99" s="832" t="s">
        <v>570</v>
      </c>
      <c r="I99" s="832" t="s">
        <v>2139</v>
      </c>
      <c r="J99" s="832" t="s">
        <v>2140</v>
      </c>
      <c r="K99" s="832" t="s">
        <v>2141</v>
      </c>
      <c r="L99" s="835">
        <v>0</v>
      </c>
      <c r="M99" s="835">
        <v>0</v>
      </c>
      <c r="N99" s="832">
        <v>5</v>
      </c>
      <c r="O99" s="836">
        <v>3</v>
      </c>
      <c r="P99" s="835">
        <v>0</v>
      </c>
      <c r="Q99" s="837"/>
      <c r="R99" s="832">
        <v>2</v>
      </c>
      <c r="S99" s="837">
        <v>0.4</v>
      </c>
      <c r="T99" s="836">
        <v>1</v>
      </c>
      <c r="U99" s="838">
        <v>0.33333333333333331</v>
      </c>
    </row>
    <row r="100" spans="1:21" ht="14.4" customHeight="1" x14ac:dyDescent="0.3">
      <c r="A100" s="831">
        <v>7</v>
      </c>
      <c r="B100" s="832" t="s">
        <v>1830</v>
      </c>
      <c r="C100" s="832" t="s">
        <v>1836</v>
      </c>
      <c r="D100" s="833" t="s">
        <v>2769</v>
      </c>
      <c r="E100" s="834" t="s">
        <v>1842</v>
      </c>
      <c r="F100" s="832" t="s">
        <v>1831</v>
      </c>
      <c r="G100" s="832" t="s">
        <v>2142</v>
      </c>
      <c r="H100" s="832" t="s">
        <v>570</v>
      </c>
      <c r="I100" s="832" t="s">
        <v>2143</v>
      </c>
      <c r="J100" s="832" t="s">
        <v>2144</v>
      </c>
      <c r="K100" s="832" t="s">
        <v>2145</v>
      </c>
      <c r="L100" s="835">
        <v>1019.46</v>
      </c>
      <c r="M100" s="835">
        <v>7136.22</v>
      </c>
      <c r="N100" s="832">
        <v>7</v>
      </c>
      <c r="O100" s="836">
        <v>2</v>
      </c>
      <c r="P100" s="835">
        <v>3058.38</v>
      </c>
      <c r="Q100" s="837">
        <v>0.42857142857142855</v>
      </c>
      <c r="R100" s="832">
        <v>3</v>
      </c>
      <c r="S100" s="837">
        <v>0.42857142857142855</v>
      </c>
      <c r="T100" s="836">
        <v>1</v>
      </c>
      <c r="U100" s="838">
        <v>0.5</v>
      </c>
    </row>
    <row r="101" spans="1:21" ht="14.4" customHeight="1" x14ac:dyDescent="0.3">
      <c r="A101" s="831">
        <v>7</v>
      </c>
      <c r="B101" s="832" t="s">
        <v>1830</v>
      </c>
      <c r="C101" s="832" t="s">
        <v>1836</v>
      </c>
      <c r="D101" s="833" t="s">
        <v>2769</v>
      </c>
      <c r="E101" s="834" t="s">
        <v>1842</v>
      </c>
      <c r="F101" s="832" t="s">
        <v>1831</v>
      </c>
      <c r="G101" s="832" t="s">
        <v>2142</v>
      </c>
      <c r="H101" s="832" t="s">
        <v>570</v>
      </c>
      <c r="I101" s="832" t="s">
        <v>2146</v>
      </c>
      <c r="J101" s="832" t="s">
        <v>2144</v>
      </c>
      <c r="K101" s="832" t="s">
        <v>2147</v>
      </c>
      <c r="L101" s="835">
        <v>2863.58</v>
      </c>
      <c r="M101" s="835">
        <v>8590.74</v>
      </c>
      <c r="N101" s="832">
        <v>3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7</v>
      </c>
      <c r="B102" s="832" t="s">
        <v>1830</v>
      </c>
      <c r="C102" s="832" t="s">
        <v>1836</v>
      </c>
      <c r="D102" s="833" t="s">
        <v>2769</v>
      </c>
      <c r="E102" s="834" t="s">
        <v>1842</v>
      </c>
      <c r="F102" s="832" t="s">
        <v>1831</v>
      </c>
      <c r="G102" s="832" t="s">
        <v>2142</v>
      </c>
      <c r="H102" s="832" t="s">
        <v>570</v>
      </c>
      <c r="I102" s="832" t="s">
        <v>2148</v>
      </c>
      <c r="J102" s="832" t="s">
        <v>2144</v>
      </c>
      <c r="K102" s="832" t="s">
        <v>2149</v>
      </c>
      <c r="L102" s="835">
        <v>1431.78</v>
      </c>
      <c r="M102" s="835">
        <v>2863.56</v>
      </c>
      <c r="N102" s="832">
        <v>2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7</v>
      </c>
      <c r="B103" s="832" t="s">
        <v>1830</v>
      </c>
      <c r="C103" s="832" t="s">
        <v>1836</v>
      </c>
      <c r="D103" s="833" t="s">
        <v>2769</v>
      </c>
      <c r="E103" s="834" t="s">
        <v>1842</v>
      </c>
      <c r="F103" s="832" t="s">
        <v>1831</v>
      </c>
      <c r="G103" s="832" t="s">
        <v>2150</v>
      </c>
      <c r="H103" s="832" t="s">
        <v>570</v>
      </c>
      <c r="I103" s="832" t="s">
        <v>2151</v>
      </c>
      <c r="J103" s="832" t="s">
        <v>2152</v>
      </c>
      <c r="K103" s="832" t="s">
        <v>2153</v>
      </c>
      <c r="L103" s="835">
        <v>159.71</v>
      </c>
      <c r="M103" s="835">
        <v>319.42</v>
      </c>
      <c r="N103" s="832">
        <v>2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7</v>
      </c>
      <c r="B104" s="832" t="s">
        <v>1830</v>
      </c>
      <c r="C104" s="832" t="s">
        <v>1836</v>
      </c>
      <c r="D104" s="833" t="s">
        <v>2769</v>
      </c>
      <c r="E104" s="834" t="s">
        <v>1842</v>
      </c>
      <c r="F104" s="832" t="s">
        <v>1831</v>
      </c>
      <c r="G104" s="832" t="s">
        <v>1979</v>
      </c>
      <c r="H104" s="832" t="s">
        <v>570</v>
      </c>
      <c r="I104" s="832" t="s">
        <v>1980</v>
      </c>
      <c r="J104" s="832" t="s">
        <v>1981</v>
      </c>
      <c r="K104" s="832" t="s">
        <v>1982</v>
      </c>
      <c r="L104" s="835">
        <v>91.78</v>
      </c>
      <c r="M104" s="835">
        <v>91.78</v>
      </c>
      <c r="N104" s="832">
        <v>1</v>
      </c>
      <c r="O104" s="836">
        <v>1</v>
      </c>
      <c r="P104" s="835">
        <v>91.78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7</v>
      </c>
      <c r="B105" s="832" t="s">
        <v>1830</v>
      </c>
      <c r="C105" s="832" t="s">
        <v>1836</v>
      </c>
      <c r="D105" s="833" t="s">
        <v>2769</v>
      </c>
      <c r="E105" s="834" t="s">
        <v>1842</v>
      </c>
      <c r="F105" s="832" t="s">
        <v>1831</v>
      </c>
      <c r="G105" s="832" t="s">
        <v>2154</v>
      </c>
      <c r="H105" s="832" t="s">
        <v>660</v>
      </c>
      <c r="I105" s="832" t="s">
        <v>2155</v>
      </c>
      <c r="J105" s="832" t="s">
        <v>2156</v>
      </c>
      <c r="K105" s="832" t="s">
        <v>2157</v>
      </c>
      <c r="L105" s="835">
        <v>102.9</v>
      </c>
      <c r="M105" s="835">
        <v>205.8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7</v>
      </c>
      <c r="B106" s="832" t="s">
        <v>1830</v>
      </c>
      <c r="C106" s="832" t="s">
        <v>1836</v>
      </c>
      <c r="D106" s="833" t="s">
        <v>2769</v>
      </c>
      <c r="E106" s="834" t="s">
        <v>1842</v>
      </c>
      <c r="F106" s="832" t="s">
        <v>1831</v>
      </c>
      <c r="G106" s="832" t="s">
        <v>2158</v>
      </c>
      <c r="H106" s="832" t="s">
        <v>660</v>
      </c>
      <c r="I106" s="832" t="s">
        <v>2159</v>
      </c>
      <c r="J106" s="832" t="s">
        <v>2160</v>
      </c>
      <c r="K106" s="832" t="s">
        <v>2161</v>
      </c>
      <c r="L106" s="835">
        <v>64.5</v>
      </c>
      <c r="M106" s="835">
        <v>64.5</v>
      </c>
      <c r="N106" s="832">
        <v>1</v>
      </c>
      <c r="O106" s="836">
        <v>1</v>
      </c>
      <c r="P106" s="835">
        <v>64.5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7</v>
      </c>
      <c r="B107" s="832" t="s">
        <v>1830</v>
      </c>
      <c r="C107" s="832" t="s">
        <v>1836</v>
      </c>
      <c r="D107" s="833" t="s">
        <v>2769</v>
      </c>
      <c r="E107" s="834" t="s">
        <v>1842</v>
      </c>
      <c r="F107" s="832" t="s">
        <v>1831</v>
      </c>
      <c r="G107" s="832" t="s">
        <v>2162</v>
      </c>
      <c r="H107" s="832" t="s">
        <v>660</v>
      </c>
      <c r="I107" s="832" t="s">
        <v>2163</v>
      </c>
      <c r="J107" s="832" t="s">
        <v>2164</v>
      </c>
      <c r="K107" s="832" t="s">
        <v>2165</v>
      </c>
      <c r="L107" s="835">
        <v>58.77</v>
      </c>
      <c r="M107" s="835">
        <v>58.77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7</v>
      </c>
      <c r="B108" s="832" t="s">
        <v>1830</v>
      </c>
      <c r="C108" s="832" t="s">
        <v>1836</v>
      </c>
      <c r="D108" s="833" t="s">
        <v>2769</v>
      </c>
      <c r="E108" s="834" t="s">
        <v>1842</v>
      </c>
      <c r="F108" s="832" t="s">
        <v>1831</v>
      </c>
      <c r="G108" s="832" t="s">
        <v>2166</v>
      </c>
      <c r="H108" s="832" t="s">
        <v>660</v>
      </c>
      <c r="I108" s="832" t="s">
        <v>1753</v>
      </c>
      <c r="J108" s="832" t="s">
        <v>1754</v>
      </c>
      <c r="K108" s="832" t="s">
        <v>1755</v>
      </c>
      <c r="L108" s="835">
        <v>70.48</v>
      </c>
      <c r="M108" s="835">
        <v>70.48</v>
      </c>
      <c r="N108" s="832">
        <v>1</v>
      </c>
      <c r="O108" s="836">
        <v>0.5</v>
      </c>
      <c r="P108" s="835">
        <v>70.48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7</v>
      </c>
      <c r="B109" s="832" t="s">
        <v>1830</v>
      </c>
      <c r="C109" s="832" t="s">
        <v>1836</v>
      </c>
      <c r="D109" s="833" t="s">
        <v>2769</v>
      </c>
      <c r="E109" s="834" t="s">
        <v>1842</v>
      </c>
      <c r="F109" s="832" t="s">
        <v>1831</v>
      </c>
      <c r="G109" s="832" t="s">
        <v>2167</v>
      </c>
      <c r="H109" s="832" t="s">
        <v>570</v>
      </c>
      <c r="I109" s="832" t="s">
        <v>2168</v>
      </c>
      <c r="J109" s="832" t="s">
        <v>2169</v>
      </c>
      <c r="K109" s="832" t="s">
        <v>757</v>
      </c>
      <c r="L109" s="835">
        <v>208.18</v>
      </c>
      <c r="M109" s="835">
        <v>624.54</v>
      </c>
      <c r="N109" s="832">
        <v>3</v>
      </c>
      <c r="O109" s="836">
        <v>2</v>
      </c>
      <c r="P109" s="835">
        <v>624.54</v>
      </c>
      <c r="Q109" s="837">
        <v>1</v>
      </c>
      <c r="R109" s="832">
        <v>3</v>
      </c>
      <c r="S109" s="837">
        <v>1</v>
      </c>
      <c r="T109" s="836">
        <v>2</v>
      </c>
      <c r="U109" s="838">
        <v>1</v>
      </c>
    </row>
    <row r="110" spans="1:21" ht="14.4" customHeight="1" x14ac:dyDescent="0.3">
      <c r="A110" s="831">
        <v>7</v>
      </c>
      <c r="B110" s="832" t="s">
        <v>1830</v>
      </c>
      <c r="C110" s="832" t="s">
        <v>1836</v>
      </c>
      <c r="D110" s="833" t="s">
        <v>2769</v>
      </c>
      <c r="E110" s="834" t="s">
        <v>1842</v>
      </c>
      <c r="F110" s="832" t="s">
        <v>1831</v>
      </c>
      <c r="G110" s="832" t="s">
        <v>2170</v>
      </c>
      <c r="H110" s="832" t="s">
        <v>570</v>
      </c>
      <c r="I110" s="832" t="s">
        <v>2171</v>
      </c>
      <c r="J110" s="832" t="s">
        <v>2172</v>
      </c>
      <c r="K110" s="832" t="s">
        <v>2173</v>
      </c>
      <c r="L110" s="835">
        <v>134.47999999999999</v>
      </c>
      <c r="M110" s="835">
        <v>268.95999999999998</v>
      </c>
      <c r="N110" s="832">
        <v>2</v>
      </c>
      <c r="O110" s="836">
        <v>1</v>
      </c>
      <c r="P110" s="835">
        <v>134.47999999999999</v>
      </c>
      <c r="Q110" s="837">
        <v>0.5</v>
      </c>
      <c r="R110" s="832">
        <v>1</v>
      </c>
      <c r="S110" s="837">
        <v>0.5</v>
      </c>
      <c r="T110" s="836">
        <v>0.5</v>
      </c>
      <c r="U110" s="838">
        <v>0.5</v>
      </c>
    </row>
    <row r="111" spans="1:21" ht="14.4" customHeight="1" x14ac:dyDescent="0.3">
      <c r="A111" s="831">
        <v>7</v>
      </c>
      <c r="B111" s="832" t="s">
        <v>1830</v>
      </c>
      <c r="C111" s="832" t="s">
        <v>1836</v>
      </c>
      <c r="D111" s="833" t="s">
        <v>2769</v>
      </c>
      <c r="E111" s="834" t="s">
        <v>1842</v>
      </c>
      <c r="F111" s="832" t="s">
        <v>1831</v>
      </c>
      <c r="G111" s="832" t="s">
        <v>2006</v>
      </c>
      <c r="H111" s="832" t="s">
        <v>570</v>
      </c>
      <c r="I111" s="832" t="s">
        <v>2007</v>
      </c>
      <c r="J111" s="832" t="s">
        <v>723</v>
      </c>
      <c r="K111" s="832" t="s">
        <v>2008</v>
      </c>
      <c r="L111" s="835">
        <v>35.25</v>
      </c>
      <c r="M111" s="835">
        <v>105.75</v>
      </c>
      <c r="N111" s="832">
        <v>3</v>
      </c>
      <c r="O111" s="836">
        <v>1.5</v>
      </c>
      <c r="P111" s="835">
        <v>35.25</v>
      </c>
      <c r="Q111" s="837">
        <v>0.33333333333333331</v>
      </c>
      <c r="R111" s="832">
        <v>1</v>
      </c>
      <c r="S111" s="837">
        <v>0.33333333333333331</v>
      </c>
      <c r="T111" s="836">
        <v>1</v>
      </c>
      <c r="U111" s="838">
        <v>0.66666666666666663</v>
      </c>
    </row>
    <row r="112" spans="1:21" ht="14.4" customHeight="1" x14ac:dyDescent="0.3">
      <c r="A112" s="831">
        <v>7</v>
      </c>
      <c r="B112" s="832" t="s">
        <v>1830</v>
      </c>
      <c r="C112" s="832" t="s">
        <v>1836</v>
      </c>
      <c r="D112" s="833" t="s">
        <v>2769</v>
      </c>
      <c r="E112" s="834" t="s">
        <v>1842</v>
      </c>
      <c r="F112" s="832" t="s">
        <v>1831</v>
      </c>
      <c r="G112" s="832" t="s">
        <v>1874</v>
      </c>
      <c r="H112" s="832" t="s">
        <v>570</v>
      </c>
      <c r="I112" s="832" t="s">
        <v>1875</v>
      </c>
      <c r="J112" s="832" t="s">
        <v>1876</v>
      </c>
      <c r="K112" s="832" t="s">
        <v>1877</v>
      </c>
      <c r="L112" s="835">
        <v>115.18</v>
      </c>
      <c r="M112" s="835">
        <v>115.18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7</v>
      </c>
      <c r="B113" s="832" t="s">
        <v>1830</v>
      </c>
      <c r="C113" s="832" t="s">
        <v>1836</v>
      </c>
      <c r="D113" s="833" t="s">
        <v>2769</v>
      </c>
      <c r="E113" s="834" t="s">
        <v>1842</v>
      </c>
      <c r="F113" s="832" t="s">
        <v>1831</v>
      </c>
      <c r="G113" s="832" t="s">
        <v>2174</v>
      </c>
      <c r="H113" s="832" t="s">
        <v>570</v>
      </c>
      <c r="I113" s="832" t="s">
        <v>2175</v>
      </c>
      <c r="J113" s="832" t="s">
        <v>2176</v>
      </c>
      <c r="K113" s="832" t="s">
        <v>2177</v>
      </c>
      <c r="L113" s="835">
        <v>2038.93</v>
      </c>
      <c r="M113" s="835">
        <v>10194.65</v>
      </c>
      <c r="N113" s="832">
        <v>5</v>
      </c>
      <c r="O113" s="836">
        <v>1</v>
      </c>
      <c r="P113" s="835">
        <v>10194.65</v>
      </c>
      <c r="Q113" s="837">
        <v>1</v>
      </c>
      <c r="R113" s="832">
        <v>5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7</v>
      </c>
      <c r="B114" s="832" t="s">
        <v>1830</v>
      </c>
      <c r="C114" s="832" t="s">
        <v>1836</v>
      </c>
      <c r="D114" s="833" t="s">
        <v>2769</v>
      </c>
      <c r="E114" s="834" t="s">
        <v>1842</v>
      </c>
      <c r="F114" s="832" t="s">
        <v>1831</v>
      </c>
      <c r="G114" s="832" t="s">
        <v>2174</v>
      </c>
      <c r="H114" s="832" t="s">
        <v>570</v>
      </c>
      <c r="I114" s="832" t="s">
        <v>2178</v>
      </c>
      <c r="J114" s="832" t="s">
        <v>2176</v>
      </c>
      <c r="K114" s="832" t="s">
        <v>2179</v>
      </c>
      <c r="L114" s="835">
        <v>552.64</v>
      </c>
      <c r="M114" s="835">
        <v>3868.48</v>
      </c>
      <c r="N114" s="832">
        <v>7</v>
      </c>
      <c r="O114" s="836">
        <v>2</v>
      </c>
      <c r="P114" s="835">
        <v>2210.56</v>
      </c>
      <c r="Q114" s="837">
        <v>0.5714285714285714</v>
      </c>
      <c r="R114" s="832">
        <v>4</v>
      </c>
      <c r="S114" s="837">
        <v>0.5714285714285714</v>
      </c>
      <c r="T114" s="836">
        <v>1</v>
      </c>
      <c r="U114" s="838">
        <v>0.5</v>
      </c>
    </row>
    <row r="115" spans="1:21" ht="14.4" customHeight="1" x14ac:dyDescent="0.3">
      <c r="A115" s="831">
        <v>7</v>
      </c>
      <c r="B115" s="832" t="s">
        <v>1830</v>
      </c>
      <c r="C115" s="832" t="s">
        <v>1836</v>
      </c>
      <c r="D115" s="833" t="s">
        <v>2769</v>
      </c>
      <c r="E115" s="834" t="s">
        <v>1842</v>
      </c>
      <c r="F115" s="832" t="s">
        <v>1831</v>
      </c>
      <c r="G115" s="832" t="s">
        <v>2174</v>
      </c>
      <c r="H115" s="832" t="s">
        <v>570</v>
      </c>
      <c r="I115" s="832" t="s">
        <v>2180</v>
      </c>
      <c r="J115" s="832" t="s">
        <v>2176</v>
      </c>
      <c r="K115" s="832" t="s">
        <v>2181</v>
      </c>
      <c r="L115" s="835">
        <v>355.79</v>
      </c>
      <c r="M115" s="835">
        <v>1423.16</v>
      </c>
      <c r="N115" s="832">
        <v>4</v>
      </c>
      <c r="O115" s="836">
        <v>2</v>
      </c>
      <c r="P115" s="835">
        <v>711.58</v>
      </c>
      <c r="Q115" s="837">
        <v>0.5</v>
      </c>
      <c r="R115" s="832">
        <v>2</v>
      </c>
      <c r="S115" s="837">
        <v>0.5</v>
      </c>
      <c r="T115" s="836">
        <v>1</v>
      </c>
      <c r="U115" s="838">
        <v>0.5</v>
      </c>
    </row>
    <row r="116" spans="1:21" ht="14.4" customHeight="1" x14ac:dyDescent="0.3">
      <c r="A116" s="831">
        <v>7</v>
      </c>
      <c r="B116" s="832" t="s">
        <v>1830</v>
      </c>
      <c r="C116" s="832" t="s">
        <v>1836</v>
      </c>
      <c r="D116" s="833" t="s">
        <v>2769</v>
      </c>
      <c r="E116" s="834" t="s">
        <v>1842</v>
      </c>
      <c r="F116" s="832" t="s">
        <v>1831</v>
      </c>
      <c r="G116" s="832" t="s">
        <v>2174</v>
      </c>
      <c r="H116" s="832" t="s">
        <v>660</v>
      </c>
      <c r="I116" s="832" t="s">
        <v>2182</v>
      </c>
      <c r="J116" s="832" t="s">
        <v>2183</v>
      </c>
      <c r="K116" s="832" t="s">
        <v>2181</v>
      </c>
      <c r="L116" s="835">
        <v>355.79</v>
      </c>
      <c r="M116" s="835">
        <v>1067.3700000000001</v>
      </c>
      <c r="N116" s="832">
        <v>3</v>
      </c>
      <c r="O116" s="836">
        <v>1</v>
      </c>
      <c r="P116" s="835">
        <v>1067.3700000000001</v>
      </c>
      <c r="Q116" s="837">
        <v>1</v>
      </c>
      <c r="R116" s="832">
        <v>3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7</v>
      </c>
      <c r="B117" s="832" t="s">
        <v>1830</v>
      </c>
      <c r="C117" s="832" t="s">
        <v>1836</v>
      </c>
      <c r="D117" s="833" t="s">
        <v>2769</v>
      </c>
      <c r="E117" s="834" t="s">
        <v>1842</v>
      </c>
      <c r="F117" s="832" t="s">
        <v>1831</v>
      </c>
      <c r="G117" s="832" t="s">
        <v>2174</v>
      </c>
      <c r="H117" s="832" t="s">
        <v>660</v>
      </c>
      <c r="I117" s="832" t="s">
        <v>2184</v>
      </c>
      <c r="J117" s="832" t="s">
        <v>2183</v>
      </c>
      <c r="K117" s="832" t="s">
        <v>2179</v>
      </c>
      <c r="L117" s="835">
        <v>552.64</v>
      </c>
      <c r="M117" s="835">
        <v>3315.84</v>
      </c>
      <c r="N117" s="832">
        <v>6</v>
      </c>
      <c r="O117" s="836">
        <v>3</v>
      </c>
      <c r="P117" s="835">
        <v>2210.56</v>
      </c>
      <c r="Q117" s="837">
        <v>0.66666666666666663</v>
      </c>
      <c r="R117" s="832">
        <v>4</v>
      </c>
      <c r="S117" s="837">
        <v>0.66666666666666663</v>
      </c>
      <c r="T117" s="836">
        <v>2</v>
      </c>
      <c r="U117" s="838">
        <v>0.66666666666666663</v>
      </c>
    </row>
    <row r="118" spans="1:21" ht="14.4" customHeight="1" x14ac:dyDescent="0.3">
      <c r="A118" s="831">
        <v>7</v>
      </c>
      <c r="B118" s="832" t="s">
        <v>1830</v>
      </c>
      <c r="C118" s="832" t="s">
        <v>1836</v>
      </c>
      <c r="D118" s="833" t="s">
        <v>2769</v>
      </c>
      <c r="E118" s="834" t="s">
        <v>1842</v>
      </c>
      <c r="F118" s="832" t="s">
        <v>1831</v>
      </c>
      <c r="G118" s="832" t="s">
        <v>2174</v>
      </c>
      <c r="H118" s="832" t="s">
        <v>660</v>
      </c>
      <c r="I118" s="832" t="s">
        <v>2185</v>
      </c>
      <c r="J118" s="832" t="s">
        <v>2183</v>
      </c>
      <c r="K118" s="832" t="s">
        <v>2186</v>
      </c>
      <c r="L118" s="835">
        <v>1019.46</v>
      </c>
      <c r="M118" s="835">
        <v>3058.38</v>
      </c>
      <c r="N118" s="832">
        <v>3</v>
      </c>
      <c r="O118" s="836">
        <v>1</v>
      </c>
      <c r="P118" s="835">
        <v>3058.38</v>
      </c>
      <c r="Q118" s="837">
        <v>1</v>
      </c>
      <c r="R118" s="832">
        <v>3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7</v>
      </c>
      <c r="B119" s="832" t="s">
        <v>1830</v>
      </c>
      <c r="C119" s="832" t="s">
        <v>1836</v>
      </c>
      <c r="D119" s="833" t="s">
        <v>2769</v>
      </c>
      <c r="E119" s="834" t="s">
        <v>1842</v>
      </c>
      <c r="F119" s="832" t="s">
        <v>1831</v>
      </c>
      <c r="G119" s="832" t="s">
        <v>2187</v>
      </c>
      <c r="H119" s="832" t="s">
        <v>570</v>
      </c>
      <c r="I119" s="832" t="s">
        <v>2188</v>
      </c>
      <c r="J119" s="832" t="s">
        <v>696</v>
      </c>
      <c r="K119" s="832" t="s">
        <v>2189</v>
      </c>
      <c r="L119" s="835">
        <v>108.44</v>
      </c>
      <c r="M119" s="835">
        <v>216.88</v>
      </c>
      <c r="N119" s="832">
        <v>2</v>
      </c>
      <c r="O119" s="836">
        <v>2</v>
      </c>
      <c r="P119" s="835">
        <v>216.88</v>
      </c>
      <c r="Q119" s="837">
        <v>1</v>
      </c>
      <c r="R119" s="832">
        <v>2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7</v>
      </c>
      <c r="B120" s="832" t="s">
        <v>1830</v>
      </c>
      <c r="C120" s="832" t="s">
        <v>1836</v>
      </c>
      <c r="D120" s="833" t="s">
        <v>2769</v>
      </c>
      <c r="E120" s="834" t="s">
        <v>1842</v>
      </c>
      <c r="F120" s="832" t="s">
        <v>1831</v>
      </c>
      <c r="G120" s="832" t="s">
        <v>2190</v>
      </c>
      <c r="H120" s="832" t="s">
        <v>570</v>
      </c>
      <c r="I120" s="832" t="s">
        <v>2191</v>
      </c>
      <c r="J120" s="832" t="s">
        <v>2192</v>
      </c>
      <c r="K120" s="832" t="s">
        <v>2193</v>
      </c>
      <c r="L120" s="835">
        <v>169.29</v>
      </c>
      <c r="M120" s="835">
        <v>507.87</v>
      </c>
      <c r="N120" s="832">
        <v>3</v>
      </c>
      <c r="O120" s="836">
        <v>0.5</v>
      </c>
      <c r="P120" s="835">
        <v>507.87</v>
      </c>
      <c r="Q120" s="837">
        <v>1</v>
      </c>
      <c r="R120" s="832">
        <v>3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7</v>
      </c>
      <c r="B121" s="832" t="s">
        <v>1830</v>
      </c>
      <c r="C121" s="832" t="s">
        <v>1836</v>
      </c>
      <c r="D121" s="833" t="s">
        <v>2769</v>
      </c>
      <c r="E121" s="834" t="s">
        <v>1842</v>
      </c>
      <c r="F121" s="832" t="s">
        <v>1831</v>
      </c>
      <c r="G121" s="832" t="s">
        <v>2190</v>
      </c>
      <c r="H121" s="832" t="s">
        <v>660</v>
      </c>
      <c r="I121" s="832" t="s">
        <v>2194</v>
      </c>
      <c r="J121" s="832" t="s">
        <v>2195</v>
      </c>
      <c r="K121" s="832" t="s">
        <v>2193</v>
      </c>
      <c r="L121" s="835">
        <v>169.29</v>
      </c>
      <c r="M121" s="835">
        <v>169.29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7</v>
      </c>
      <c r="B122" s="832" t="s">
        <v>1830</v>
      </c>
      <c r="C122" s="832" t="s">
        <v>1836</v>
      </c>
      <c r="D122" s="833" t="s">
        <v>2769</v>
      </c>
      <c r="E122" s="834" t="s">
        <v>1842</v>
      </c>
      <c r="F122" s="832" t="s">
        <v>1831</v>
      </c>
      <c r="G122" s="832" t="s">
        <v>2190</v>
      </c>
      <c r="H122" s="832" t="s">
        <v>570</v>
      </c>
      <c r="I122" s="832" t="s">
        <v>2196</v>
      </c>
      <c r="J122" s="832" t="s">
        <v>2197</v>
      </c>
      <c r="K122" s="832" t="s">
        <v>2198</v>
      </c>
      <c r="L122" s="835">
        <v>338.58</v>
      </c>
      <c r="M122" s="835">
        <v>1015.74</v>
      </c>
      <c r="N122" s="832">
        <v>3</v>
      </c>
      <c r="O122" s="836">
        <v>0.5</v>
      </c>
      <c r="P122" s="835">
        <v>1015.74</v>
      </c>
      <c r="Q122" s="837">
        <v>1</v>
      </c>
      <c r="R122" s="832">
        <v>3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7</v>
      </c>
      <c r="B123" s="832" t="s">
        <v>1830</v>
      </c>
      <c r="C123" s="832" t="s">
        <v>1836</v>
      </c>
      <c r="D123" s="833" t="s">
        <v>2769</v>
      </c>
      <c r="E123" s="834" t="s">
        <v>1842</v>
      </c>
      <c r="F123" s="832" t="s">
        <v>1831</v>
      </c>
      <c r="G123" s="832" t="s">
        <v>2190</v>
      </c>
      <c r="H123" s="832" t="s">
        <v>660</v>
      </c>
      <c r="I123" s="832" t="s">
        <v>2199</v>
      </c>
      <c r="J123" s="832" t="s">
        <v>2195</v>
      </c>
      <c r="K123" s="832" t="s">
        <v>2198</v>
      </c>
      <c r="L123" s="835">
        <v>338.58</v>
      </c>
      <c r="M123" s="835">
        <v>1015.74</v>
      </c>
      <c r="N123" s="832">
        <v>3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7</v>
      </c>
      <c r="B124" s="832" t="s">
        <v>1830</v>
      </c>
      <c r="C124" s="832" t="s">
        <v>1836</v>
      </c>
      <c r="D124" s="833" t="s">
        <v>2769</v>
      </c>
      <c r="E124" s="834" t="s">
        <v>1842</v>
      </c>
      <c r="F124" s="832" t="s">
        <v>1831</v>
      </c>
      <c r="G124" s="832" t="s">
        <v>2190</v>
      </c>
      <c r="H124" s="832" t="s">
        <v>660</v>
      </c>
      <c r="I124" s="832" t="s">
        <v>2200</v>
      </c>
      <c r="J124" s="832" t="s">
        <v>2195</v>
      </c>
      <c r="K124" s="832" t="s">
        <v>2201</v>
      </c>
      <c r="L124" s="835">
        <v>1286.6199999999999</v>
      </c>
      <c r="M124" s="835">
        <v>1286.6199999999999</v>
      </c>
      <c r="N124" s="832">
        <v>1</v>
      </c>
      <c r="O124" s="836">
        <v>0.5</v>
      </c>
      <c r="P124" s="835">
        <v>1286.6199999999999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7</v>
      </c>
      <c r="B125" s="832" t="s">
        <v>1830</v>
      </c>
      <c r="C125" s="832" t="s">
        <v>1836</v>
      </c>
      <c r="D125" s="833" t="s">
        <v>2769</v>
      </c>
      <c r="E125" s="834" t="s">
        <v>1842</v>
      </c>
      <c r="F125" s="832" t="s">
        <v>1831</v>
      </c>
      <c r="G125" s="832" t="s">
        <v>2190</v>
      </c>
      <c r="H125" s="832" t="s">
        <v>570</v>
      </c>
      <c r="I125" s="832" t="s">
        <v>2202</v>
      </c>
      <c r="J125" s="832" t="s">
        <v>2203</v>
      </c>
      <c r="K125" s="832" t="s">
        <v>2193</v>
      </c>
      <c r="L125" s="835">
        <v>169.29</v>
      </c>
      <c r="M125" s="835">
        <v>846.44999999999993</v>
      </c>
      <c r="N125" s="832">
        <v>5</v>
      </c>
      <c r="O125" s="836">
        <v>2</v>
      </c>
      <c r="P125" s="835">
        <v>846.44999999999993</v>
      </c>
      <c r="Q125" s="837">
        <v>1</v>
      </c>
      <c r="R125" s="832">
        <v>5</v>
      </c>
      <c r="S125" s="837">
        <v>1</v>
      </c>
      <c r="T125" s="836">
        <v>2</v>
      </c>
      <c r="U125" s="838">
        <v>1</v>
      </c>
    </row>
    <row r="126" spans="1:21" ht="14.4" customHeight="1" x14ac:dyDescent="0.3">
      <c r="A126" s="831">
        <v>7</v>
      </c>
      <c r="B126" s="832" t="s">
        <v>1830</v>
      </c>
      <c r="C126" s="832" t="s">
        <v>1836</v>
      </c>
      <c r="D126" s="833" t="s">
        <v>2769</v>
      </c>
      <c r="E126" s="834" t="s">
        <v>1842</v>
      </c>
      <c r="F126" s="832" t="s">
        <v>1831</v>
      </c>
      <c r="G126" s="832" t="s">
        <v>2190</v>
      </c>
      <c r="H126" s="832" t="s">
        <v>660</v>
      </c>
      <c r="I126" s="832" t="s">
        <v>2204</v>
      </c>
      <c r="J126" s="832" t="s">
        <v>2195</v>
      </c>
      <c r="K126" s="832" t="s">
        <v>2205</v>
      </c>
      <c r="L126" s="835">
        <v>677.17</v>
      </c>
      <c r="M126" s="835">
        <v>2031.5099999999998</v>
      </c>
      <c r="N126" s="832">
        <v>3</v>
      </c>
      <c r="O126" s="836">
        <v>0.5</v>
      </c>
      <c r="P126" s="835">
        <v>2031.5099999999998</v>
      </c>
      <c r="Q126" s="837">
        <v>1</v>
      </c>
      <c r="R126" s="832">
        <v>3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7</v>
      </c>
      <c r="B127" s="832" t="s">
        <v>1830</v>
      </c>
      <c r="C127" s="832" t="s">
        <v>1836</v>
      </c>
      <c r="D127" s="833" t="s">
        <v>2769</v>
      </c>
      <c r="E127" s="834" t="s">
        <v>1842</v>
      </c>
      <c r="F127" s="832" t="s">
        <v>1831</v>
      </c>
      <c r="G127" s="832" t="s">
        <v>2190</v>
      </c>
      <c r="H127" s="832" t="s">
        <v>660</v>
      </c>
      <c r="I127" s="832" t="s">
        <v>2206</v>
      </c>
      <c r="J127" s="832" t="s">
        <v>2195</v>
      </c>
      <c r="K127" s="832" t="s">
        <v>2207</v>
      </c>
      <c r="L127" s="835">
        <v>2573.2199999999998</v>
      </c>
      <c r="M127" s="835">
        <v>5146.4399999999996</v>
      </c>
      <c r="N127" s="832">
        <v>2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7</v>
      </c>
      <c r="B128" s="832" t="s">
        <v>1830</v>
      </c>
      <c r="C128" s="832" t="s">
        <v>1836</v>
      </c>
      <c r="D128" s="833" t="s">
        <v>2769</v>
      </c>
      <c r="E128" s="834" t="s">
        <v>1842</v>
      </c>
      <c r="F128" s="832" t="s">
        <v>1831</v>
      </c>
      <c r="G128" s="832" t="s">
        <v>2208</v>
      </c>
      <c r="H128" s="832" t="s">
        <v>660</v>
      </c>
      <c r="I128" s="832" t="s">
        <v>1667</v>
      </c>
      <c r="J128" s="832" t="s">
        <v>677</v>
      </c>
      <c r="K128" s="832" t="s">
        <v>927</v>
      </c>
      <c r="L128" s="835">
        <v>0</v>
      </c>
      <c r="M128" s="835">
        <v>0</v>
      </c>
      <c r="N128" s="832">
        <v>1</v>
      </c>
      <c r="O128" s="836">
        <v>0.5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7</v>
      </c>
      <c r="B129" s="832" t="s">
        <v>1830</v>
      </c>
      <c r="C129" s="832" t="s">
        <v>1836</v>
      </c>
      <c r="D129" s="833" t="s">
        <v>2769</v>
      </c>
      <c r="E129" s="834" t="s">
        <v>1842</v>
      </c>
      <c r="F129" s="832" t="s">
        <v>1831</v>
      </c>
      <c r="G129" s="832" t="s">
        <v>2208</v>
      </c>
      <c r="H129" s="832" t="s">
        <v>570</v>
      </c>
      <c r="I129" s="832" t="s">
        <v>2209</v>
      </c>
      <c r="J129" s="832" t="s">
        <v>2210</v>
      </c>
      <c r="K129" s="832" t="s">
        <v>2211</v>
      </c>
      <c r="L129" s="835">
        <v>227.69</v>
      </c>
      <c r="M129" s="835">
        <v>683.06999999999994</v>
      </c>
      <c r="N129" s="832">
        <v>3</v>
      </c>
      <c r="O129" s="836">
        <v>1</v>
      </c>
      <c r="P129" s="835">
        <v>683.06999999999994</v>
      </c>
      <c r="Q129" s="837">
        <v>1</v>
      </c>
      <c r="R129" s="832">
        <v>3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7</v>
      </c>
      <c r="B130" s="832" t="s">
        <v>1830</v>
      </c>
      <c r="C130" s="832" t="s">
        <v>1836</v>
      </c>
      <c r="D130" s="833" t="s">
        <v>2769</v>
      </c>
      <c r="E130" s="834" t="s">
        <v>1842</v>
      </c>
      <c r="F130" s="832" t="s">
        <v>1831</v>
      </c>
      <c r="G130" s="832" t="s">
        <v>2208</v>
      </c>
      <c r="H130" s="832" t="s">
        <v>570</v>
      </c>
      <c r="I130" s="832" t="s">
        <v>2212</v>
      </c>
      <c r="J130" s="832" t="s">
        <v>2210</v>
      </c>
      <c r="K130" s="832" t="s">
        <v>2213</v>
      </c>
      <c r="L130" s="835">
        <v>0</v>
      </c>
      <c r="M130" s="835">
        <v>0</v>
      </c>
      <c r="N130" s="832">
        <v>2</v>
      </c>
      <c r="O130" s="836">
        <v>1</v>
      </c>
      <c r="P130" s="835">
        <v>0</v>
      </c>
      <c r="Q130" s="837"/>
      <c r="R130" s="832">
        <v>1</v>
      </c>
      <c r="S130" s="837">
        <v>0.5</v>
      </c>
      <c r="T130" s="836">
        <v>0.5</v>
      </c>
      <c r="U130" s="838">
        <v>0.5</v>
      </c>
    </row>
    <row r="131" spans="1:21" ht="14.4" customHeight="1" x14ac:dyDescent="0.3">
      <c r="A131" s="831">
        <v>7</v>
      </c>
      <c r="B131" s="832" t="s">
        <v>1830</v>
      </c>
      <c r="C131" s="832" t="s">
        <v>1836</v>
      </c>
      <c r="D131" s="833" t="s">
        <v>2769</v>
      </c>
      <c r="E131" s="834" t="s">
        <v>1842</v>
      </c>
      <c r="F131" s="832" t="s">
        <v>1831</v>
      </c>
      <c r="G131" s="832" t="s">
        <v>2214</v>
      </c>
      <c r="H131" s="832" t="s">
        <v>660</v>
      </c>
      <c r="I131" s="832" t="s">
        <v>2215</v>
      </c>
      <c r="J131" s="832" t="s">
        <v>2216</v>
      </c>
      <c r="K131" s="832" t="s">
        <v>2217</v>
      </c>
      <c r="L131" s="835">
        <v>60.39</v>
      </c>
      <c r="M131" s="835">
        <v>60.39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7</v>
      </c>
      <c r="B132" s="832" t="s">
        <v>1830</v>
      </c>
      <c r="C132" s="832" t="s">
        <v>1836</v>
      </c>
      <c r="D132" s="833" t="s">
        <v>2769</v>
      </c>
      <c r="E132" s="834" t="s">
        <v>1842</v>
      </c>
      <c r="F132" s="832" t="s">
        <v>1831</v>
      </c>
      <c r="G132" s="832" t="s">
        <v>2218</v>
      </c>
      <c r="H132" s="832" t="s">
        <v>570</v>
      </c>
      <c r="I132" s="832" t="s">
        <v>2219</v>
      </c>
      <c r="J132" s="832" t="s">
        <v>2220</v>
      </c>
      <c r="K132" s="832" t="s">
        <v>2221</v>
      </c>
      <c r="L132" s="835">
        <v>92.11</v>
      </c>
      <c r="M132" s="835">
        <v>552.66</v>
      </c>
      <c r="N132" s="832">
        <v>6</v>
      </c>
      <c r="O132" s="836">
        <v>1</v>
      </c>
      <c r="P132" s="835">
        <v>552.66</v>
      </c>
      <c r="Q132" s="837">
        <v>1</v>
      </c>
      <c r="R132" s="832">
        <v>6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7</v>
      </c>
      <c r="B133" s="832" t="s">
        <v>1830</v>
      </c>
      <c r="C133" s="832" t="s">
        <v>1836</v>
      </c>
      <c r="D133" s="833" t="s">
        <v>2769</v>
      </c>
      <c r="E133" s="834" t="s">
        <v>1842</v>
      </c>
      <c r="F133" s="832" t="s">
        <v>1831</v>
      </c>
      <c r="G133" s="832" t="s">
        <v>2222</v>
      </c>
      <c r="H133" s="832" t="s">
        <v>570</v>
      </c>
      <c r="I133" s="832" t="s">
        <v>2223</v>
      </c>
      <c r="J133" s="832" t="s">
        <v>2224</v>
      </c>
      <c r="K133" s="832" t="s">
        <v>2225</v>
      </c>
      <c r="L133" s="835">
        <v>156.61000000000001</v>
      </c>
      <c r="M133" s="835">
        <v>1252.8800000000001</v>
      </c>
      <c r="N133" s="832">
        <v>8</v>
      </c>
      <c r="O133" s="836">
        <v>3</v>
      </c>
      <c r="P133" s="835">
        <v>156.61000000000001</v>
      </c>
      <c r="Q133" s="837">
        <v>0.125</v>
      </c>
      <c r="R133" s="832">
        <v>1</v>
      </c>
      <c r="S133" s="837">
        <v>0.125</v>
      </c>
      <c r="T133" s="836">
        <v>0.5</v>
      </c>
      <c r="U133" s="838">
        <v>0.16666666666666666</v>
      </c>
    </row>
    <row r="134" spans="1:21" ht="14.4" customHeight="1" x14ac:dyDescent="0.3">
      <c r="A134" s="831">
        <v>7</v>
      </c>
      <c r="B134" s="832" t="s">
        <v>1830</v>
      </c>
      <c r="C134" s="832" t="s">
        <v>1836</v>
      </c>
      <c r="D134" s="833" t="s">
        <v>2769</v>
      </c>
      <c r="E134" s="834" t="s">
        <v>1842</v>
      </c>
      <c r="F134" s="832" t="s">
        <v>1831</v>
      </c>
      <c r="G134" s="832" t="s">
        <v>2222</v>
      </c>
      <c r="H134" s="832" t="s">
        <v>570</v>
      </c>
      <c r="I134" s="832" t="s">
        <v>2226</v>
      </c>
      <c r="J134" s="832" t="s">
        <v>2227</v>
      </c>
      <c r="K134" s="832" t="s">
        <v>2228</v>
      </c>
      <c r="L134" s="835">
        <v>187.92</v>
      </c>
      <c r="M134" s="835">
        <v>1127.52</v>
      </c>
      <c r="N134" s="832">
        <v>6</v>
      </c>
      <c r="O134" s="836">
        <v>1</v>
      </c>
      <c r="P134" s="835">
        <v>1127.52</v>
      </c>
      <c r="Q134" s="837">
        <v>1</v>
      </c>
      <c r="R134" s="832">
        <v>6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7</v>
      </c>
      <c r="B135" s="832" t="s">
        <v>1830</v>
      </c>
      <c r="C135" s="832" t="s">
        <v>1836</v>
      </c>
      <c r="D135" s="833" t="s">
        <v>2769</v>
      </c>
      <c r="E135" s="834" t="s">
        <v>1842</v>
      </c>
      <c r="F135" s="832" t="s">
        <v>1831</v>
      </c>
      <c r="G135" s="832" t="s">
        <v>2229</v>
      </c>
      <c r="H135" s="832" t="s">
        <v>570</v>
      </c>
      <c r="I135" s="832" t="s">
        <v>2230</v>
      </c>
      <c r="J135" s="832" t="s">
        <v>2231</v>
      </c>
      <c r="K135" s="832" t="s">
        <v>2232</v>
      </c>
      <c r="L135" s="835">
        <v>264</v>
      </c>
      <c r="M135" s="835">
        <v>264</v>
      </c>
      <c r="N135" s="832">
        <v>1</v>
      </c>
      <c r="O135" s="836">
        <v>0.5</v>
      </c>
      <c r="P135" s="835">
        <v>264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7</v>
      </c>
      <c r="B136" s="832" t="s">
        <v>1830</v>
      </c>
      <c r="C136" s="832" t="s">
        <v>1836</v>
      </c>
      <c r="D136" s="833" t="s">
        <v>2769</v>
      </c>
      <c r="E136" s="834" t="s">
        <v>1842</v>
      </c>
      <c r="F136" s="832" t="s">
        <v>1831</v>
      </c>
      <c r="G136" s="832" t="s">
        <v>2233</v>
      </c>
      <c r="H136" s="832" t="s">
        <v>660</v>
      </c>
      <c r="I136" s="832" t="s">
        <v>2234</v>
      </c>
      <c r="J136" s="832" t="s">
        <v>2235</v>
      </c>
      <c r="K136" s="832" t="s">
        <v>2236</v>
      </c>
      <c r="L136" s="835">
        <v>80.53</v>
      </c>
      <c r="M136" s="835">
        <v>241.59</v>
      </c>
      <c r="N136" s="832">
        <v>3</v>
      </c>
      <c r="O136" s="836">
        <v>1</v>
      </c>
      <c r="P136" s="835">
        <v>241.59</v>
      </c>
      <c r="Q136" s="837">
        <v>1</v>
      </c>
      <c r="R136" s="832">
        <v>3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7</v>
      </c>
      <c r="B137" s="832" t="s">
        <v>1830</v>
      </c>
      <c r="C137" s="832" t="s">
        <v>1836</v>
      </c>
      <c r="D137" s="833" t="s">
        <v>2769</v>
      </c>
      <c r="E137" s="834" t="s">
        <v>1842</v>
      </c>
      <c r="F137" s="832" t="s">
        <v>1831</v>
      </c>
      <c r="G137" s="832" t="s">
        <v>2233</v>
      </c>
      <c r="H137" s="832" t="s">
        <v>660</v>
      </c>
      <c r="I137" s="832" t="s">
        <v>2237</v>
      </c>
      <c r="J137" s="832" t="s">
        <v>2235</v>
      </c>
      <c r="K137" s="832" t="s">
        <v>2238</v>
      </c>
      <c r="L137" s="835">
        <v>533.42999999999995</v>
      </c>
      <c r="M137" s="835">
        <v>1066.8599999999999</v>
      </c>
      <c r="N137" s="832">
        <v>2</v>
      </c>
      <c r="O137" s="836">
        <v>0.5</v>
      </c>
      <c r="P137" s="835">
        <v>1066.8599999999999</v>
      </c>
      <c r="Q137" s="837">
        <v>1</v>
      </c>
      <c r="R137" s="832">
        <v>2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7</v>
      </c>
      <c r="B138" s="832" t="s">
        <v>1830</v>
      </c>
      <c r="C138" s="832" t="s">
        <v>1836</v>
      </c>
      <c r="D138" s="833" t="s">
        <v>2769</v>
      </c>
      <c r="E138" s="834" t="s">
        <v>1842</v>
      </c>
      <c r="F138" s="832" t="s">
        <v>1831</v>
      </c>
      <c r="G138" s="832" t="s">
        <v>2233</v>
      </c>
      <c r="H138" s="832" t="s">
        <v>570</v>
      </c>
      <c r="I138" s="832" t="s">
        <v>2239</v>
      </c>
      <c r="J138" s="832" t="s">
        <v>2235</v>
      </c>
      <c r="K138" s="832" t="s">
        <v>2240</v>
      </c>
      <c r="L138" s="835">
        <v>400.17</v>
      </c>
      <c r="M138" s="835">
        <v>400.17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7</v>
      </c>
      <c r="B139" s="832" t="s">
        <v>1830</v>
      </c>
      <c r="C139" s="832" t="s">
        <v>1836</v>
      </c>
      <c r="D139" s="833" t="s">
        <v>2769</v>
      </c>
      <c r="E139" s="834" t="s">
        <v>1842</v>
      </c>
      <c r="F139" s="832" t="s">
        <v>1831</v>
      </c>
      <c r="G139" s="832" t="s">
        <v>2030</v>
      </c>
      <c r="H139" s="832" t="s">
        <v>570</v>
      </c>
      <c r="I139" s="832" t="s">
        <v>2031</v>
      </c>
      <c r="J139" s="832" t="s">
        <v>2032</v>
      </c>
      <c r="K139" s="832" t="s">
        <v>2033</v>
      </c>
      <c r="L139" s="835">
        <v>299.83999999999997</v>
      </c>
      <c r="M139" s="835">
        <v>899.52</v>
      </c>
      <c r="N139" s="832">
        <v>3</v>
      </c>
      <c r="O139" s="836">
        <v>1</v>
      </c>
      <c r="P139" s="835">
        <v>899.52</v>
      </c>
      <c r="Q139" s="837">
        <v>1</v>
      </c>
      <c r="R139" s="832">
        <v>3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7</v>
      </c>
      <c r="B140" s="832" t="s">
        <v>1830</v>
      </c>
      <c r="C140" s="832" t="s">
        <v>1836</v>
      </c>
      <c r="D140" s="833" t="s">
        <v>2769</v>
      </c>
      <c r="E140" s="834" t="s">
        <v>1842</v>
      </c>
      <c r="F140" s="832" t="s">
        <v>1831</v>
      </c>
      <c r="G140" s="832" t="s">
        <v>2030</v>
      </c>
      <c r="H140" s="832" t="s">
        <v>570</v>
      </c>
      <c r="I140" s="832" t="s">
        <v>2241</v>
      </c>
      <c r="J140" s="832" t="s">
        <v>2242</v>
      </c>
      <c r="K140" s="832" t="s">
        <v>2243</v>
      </c>
      <c r="L140" s="835">
        <v>99.94</v>
      </c>
      <c r="M140" s="835">
        <v>599.64</v>
      </c>
      <c r="N140" s="832">
        <v>6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7</v>
      </c>
      <c r="B141" s="832" t="s">
        <v>1830</v>
      </c>
      <c r="C141" s="832" t="s">
        <v>1836</v>
      </c>
      <c r="D141" s="833" t="s">
        <v>2769</v>
      </c>
      <c r="E141" s="834" t="s">
        <v>1842</v>
      </c>
      <c r="F141" s="832" t="s">
        <v>1831</v>
      </c>
      <c r="G141" s="832" t="s">
        <v>2030</v>
      </c>
      <c r="H141" s="832" t="s">
        <v>660</v>
      </c>
      <c r="I141" s="832" t="s">
        <v>2244</v>
      </c>
      <c r="J141" s="832" t="s">
        <v>2245</v>
      </c>
      <c r="K141" s="832" t="s">
        <v>2246</v>
      </c>
      <c r="L141" s="835">
        <v>50.32</v>
      </c>
      <c r="M141" s="835">
        <v>50.32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7</v>
      </c>
      <c r="B142" s="832" t="s">
        <v>1830</v>
      </c>
      <c r="C142" s="832" t="s">
        <v>1836</v>
      </c>
      <c r="D142" s="833" t="s">
        <v>2769</v>
      </c>
      <c r="E142" s="834" t="s">
        <v>1842</v>
      </c>
      <c r="F142" s="832" t="s">
        <v>1831</v>
      </c>
      <c r="G142" s="832" t="s">
        <v>2030</v>
      </c>
      <c r="H142" s="832" t="s">
        <v>570</v>
      </c>
      <c r="I142" s="832" t="s">
        <v>2247</v>
      </c>
      <c r="J142" s="832" t="s">
        <v>1360</v>
      </c>
      <c r="K142" s="832" t="s">
        <v>2248</v>
      </c>
      <c r="L142" s="835">
        <v>50.32</v>
      </c>
      <c r="M142" s="835">
        <v>754.80000000000007</v>
      </c>
      <c r="N142" s="832">
        <v>15</v>
      </c>
      <c r="O142" s="836">
        <v>5</v>
      </c>
      <c r="P142" s="835">
        <v>654.16000000000008</v>
      </c>
      <c r="Q142" s="837">
        <v>0.8666666666666667</v>
      </c>
      <c r="R142" s="832">
        <v>13</v>
      </c>
      <c r="S142" s="837">
        <v>0.8666666666666667</v>
      </c>
      <c r="T142" s="836">
        <v>3</v>
      </c>
      <c r="U142" s="838">
        <v>0.6</v>
      </c>
    </row>
    <row r="143" spans="1:21" ht="14.4" customHeight="1" x14ac:dyDescent="0.3">
      <c r="A143" s="831">
        <v>7</v>
      </c>
      <c r="B143" s="832" t="s">
        <v>1830</v>
      </c>
      <c r="C143" s="832" t="s">
        <v>1836</v>
      </c>
      <c r="D143" s="833" t="s">
        <v>2769</v>
      </c>
      <c r="E143" s="834" t="s">
        <v>1842</v>
      </c>
      <c r="F143" s="832" t="s">
        <v>1831</v>
      </c>
      <c r="G143" s="832" t="s">
        <v>2249</v>
      </c>
      <c r="H143" s="832" t="s">
        <v>570</v>
      </c>
      <c r="I143" s="832" t="s">
        <v>2250</v>
      </c>
      <c r="J143" s="832" t="s">
        <v>2251</v>
      </c>
      <c r="K143" s="832" t="s">
        <v>2252</v>
      </c>
      <c r="L143" s="835">
        <v>775.17</v>
      </c>
      <c r="M143" s="835">
        <v>6201.36</v>
      </c>
      <c r="N143" s="832">
        <v>8</v>
      </c>
      <c r="O143" s="836">
        <v>2</v>
      </c>
      <c r="P143" s="835">
        <v>6201.36</v>
      </c>
      <c r="Q143" s="837">
        <v>1</v>
      </c>
      <c r="R143" s="832">
        <v>8</v>
      </c>
      <c r="S143" s="837">
        <v>1</v>
      </c>
      <c r="T143" s="836">
        <v>2</v>
      </c>
      <c r="U143" s="838">
        <v>1</v>
      </c>
    </row>
    <row r="144" spans="1:21" ht="14.4" customHeight="1" x14ac:dyDescent="0.3">
      <c r="A144" s="831">
        <v>7</v>
      </c>
      <c r="B144" s="832" t="s">
        <v>1830</v>
      </c>
      <c r="C144" s="832" t="s">
        <v>1836</v>
      </c>
      <c r="D144" s="833" t="s">
        <v>2769</v>
      </c>
      <c r="E144" s="834" t="s">
        <v>1842</v>
      </c>
      <c r="F144" s="832" t="s">
        <v>1831</v>
      </c>
      <c r="G144" s="832" t="s">
        <v>2249</v>
      </c>
      <c r="H144" s="832" t="s">
        <v>570</v>
      </c>
      <c r="I144" s="832" t="s">
        <v>2253</v>
      </c>
      <c r="J144" s="832" t="s">
        <v>2251</v>
      </c>
      <c r="K144" s="832" t="s">
        <v>2254</v>
      </c>
      <c r="L144" s="835">
        <v>2620.2600000000002</v>
      </c>
      <c r="M144" s="835">
        <v>18341.82</v>
      </c>
      <c r="N144" s="832">
        <v>7</v>
      </c>
      <c r="O144" s="836">
        <v>2</v>
      </c>
      <c r="P144" s="835">
        <v>7860.7800000000007</v>
      </c>
      <c r="Q144" s="837">
        <v>0.4285714285714286</v>
      </c>
      <c r="R144" s="832">
        <v>3</v>
      </c>
      <c r="S144" s="837">
        <v>0.42857142857142855</v>
      </c>
      <c r="T144" s="836">
        <v>1</v>
      </c>
      <c r="U144" s="838">
        <v>0.5</v>
      </c>
    </row>
    <row r="145" spans="1:21" ht="14.4" customHeight="1" x14ac:dyDescent="0.3">
      <c r="A145" s="831">
        <v>7</v>
      </c>
      <c r="B145" s="832" t="s">
        <v>1830</v>
      </c>
      <c r="C145" s="832" t="s">
        <v>1836</v>
      </c>
      <c r="D145" s="833" t="s">
        <v>2769</v>
      </c>
      <c r="E145" s="834" t="s">
        <v>1842</v>
      </c>
      <c r="F145" s="832" t="s">
        <v>1831</v>
      </c>
      <c r="G145" s="832" t="s">
        <v>2255</v>
      </c>
      <c r="H145" s="832" t="s">
        <v>570</v>
      </c>
      <c r="I145" s="832" t="s">
        <v>2256</v>
      </c>
      <c r="J145" s="832" t="s">
        <v>689</v>
      </c>
      <c r="K145" s="832" t="s">
        <v>2257</v>
      </c>
      <c r="L145" s="835">
        <v>0</v>
      </c>
      <c r="M145" s="835">
        <v>0</v>
      </c>
      <c r="N145" s="832">
        <v>2</v>
      </c>
      <c r="O145" s="836">
        <v>1</v>
      </c>
      <c r="P145" s="835">
        <v>0</v>
      </c>
      <c r="Q145" s="837"/>
      <c r="R145" s="832">
        <v>1</v>
      </c>
      <c r="S145" s="837">
        <v>0.5</v>
      </c>
      <c r="T145" s="836">
        <v>0.5</v>
      </c>
      <c r="U145" s="838">
        <v>0.5</v>
      </c>
    </row>
    <row r="146" spans="1:21" ht="14.4" customHeight="1" x14ac:dyDescent="0.3">
      <c r="A146" s="831">
        <v>7</v>
      </c>
      <c r="B146" s="832" t="s">
        <v>1830</v>
      </c>
      <c r="C146" s="832" t="s">
        <v>1836</v>
      </c>
      <c r="D146" s="833" t="s">
        <v>2769</v>
      </c>
      <c r="E146" s="834" t="s">
        <v>1845</v>
      </c>
      <c r="F146" s="832" t="s">
        <v>1831</v>
      </c>
      <c r="G146" s="832" t="s">
        <v>2101</v>
      </c>
      <c r="H146" s="832" t="s">
        <v>570</v>
      </c>
      <c r="I146" s="832" t="s">
        <v>2102</v>
      </c>
      <c r="J146" s="832" t="s">
        <v>2103</v>
      </c>
      <c r="K146" s="832" t="s">
        <v>2104</v>
      </c>
      <c r="L146" s="835">
        <v>70.48</v>
      </c>
      <c r="M146" s="835">
        <v>70.48</v>
      </c>
      <c r="N146" s="832">
        <v>1</v>
      </c>
      <c r="O146" s="836">
        <v>0.5</v>
      </c>
      <c r="P146" s="835">
        <v>70.48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7</v>
      </c>
      <c r="B147" s="832" t="s">
        <v>1830</v>
      </c>
      <c r="C147" s="832" t="s">
        <v>1836</v>
      </c>
      <c r="D147" s="833" t="s">
        <v>2769</v>
      </c>
      <c r="E147" s="834" t="s">
        <v>1845</v>
      </c>
      <c r="F147" s="832" t="s">
        <v>1831</v>
      </c>
      <c r="G147" s="832" t="s">
        <v>2101</v>
      </c>
      <c r="H147" s="832" t="s">
        <v>570</v>
      </c>
      <c r="I147" s="832" t="s">
        <v>2258</v>
      </c>
      <c r="J147" s="832" t="s">
        <v>2103</v>
      </c>
      <c r="K147" s="832" t="s">
        <v>2259</v>
      </c>
      <c r="L147" s="835">
        <v>0</v>
      </c>
      <c r="M147" s="835">
        <v>0</v>
      </c>
      <c r="N147" s="832">
        <v>1</v>
      </c>
      <c r="O147" s="836">
        <v>1</v>
      </c>
      <c r="P147" s="835">
        <v>0</v>
      </c>
      <c r="Q147" s="837"/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7</v>
      </c>
      <c r="B148" s="832" t="s">
        <v>1830</v>
      </c>
      <c r="C148" s="832" t="s">
        <v>1836</v>
      </c>
      <c r="D148" s="833" t="s">
        <v>2769</v>
      </c>
      <c r="E148" s="834" t="s">
        <v>1845</v>
      </c>
      <c r="F148" s="832" t="s">
        <v>1831</v>
      </c>
      <c r="G148" s="832" t="s">
        <v>2109</v>
      </c>
      <c r="H148" s="832" t="s">
        <v>570</v>
      </c>
      <c r="I148" s="832" t="s">
        <v>2110</v>
      </c>
      <c r="J148" s="832" t="s">
        <v>2111</v>
      </c>
      <c r="K148" s="832" t="s">
        <v>2112</v>
      </c>
      <c r="L148" s="835">
        <v>754.04</v>
      </c>
      <c r="M148" s="835">
        <v>3016.16</v>
      </c>
      <c r="N148" s="832">
        <v>4</v>
      </c>
      <c r="O148" s="836">
        <v>1</v>
      </c>
      <c r="P148" s="835">
        <v>3016.16</v>
      </c>
      <c r="Q148" s="837">
        <v>1</v>
      </c>
      <c r="R148" s="832">
        <v>4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7</v>
      </c>
      <c r="B149" s="832" t="s">
        <v>1830</v>
      </c>
      <c r="C149" s="832" t="s">
        <v>1836</v>
      </c>
      <c r="D149" s="833" t="s">
        <v>2769</v>
      </c>
      <c r="E149" s="834" t="s">
        <v>1845</v>
      </c>
      <c r="F149" s="832" t="s">
        <v>1831</v>
      </c>
      <c r="G149" s="832" t="s">
        <v>2109</v>
      </c>
      <c r="H149" s="832" t="s">
        <v>570</v>
      </c>
      <c r="I149" s="832" t="s">
        <v>2260</v>
      </c>
      <c r="J149" s="832" t="s">
        <v>2111</v>
      </c>
      <c r="K149" s="832" t="s">
        <v>2261</v>
      </c>
      <c r="L149" s="835">
        <v>1508.08</v>
      </c>
      <c r="M149" s="835">
        <v>9048.48</v>
      </c>
      <c r="N149" s="832">
        <v>6</v>
      </c>
      <c r="O149" s="836">
        <v>1</v>
      </c>
      <c r="P149" s="835">
        <v>9048.48</v>
      </c>
      <c r="Q149" s="837">
        <v>1</v>
      </c>
      <c r="R149" s="832">
        <v>6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7</v>
      </c>
      <c r="B150" s="832" t="s">
        <v>1830</v>
      </c>
      <c r="C150" s="832" t="s">
        <v>1836</v>
      </c>
      <c r="D150" s="833" t="s">
        <v>2769</v>
      </c>
      <c r="E150" s="834" t="s">
        <v>1845</v>
      </c>
      <c r="F150" s="832" t="s">
        <v>1831</v>
      </c>
      <c r="G150" s="832" t="s">
        <v>2262</v>
      </c>
      <c r="H150" s="832" t="s">
        <v>660</v>
      </c>
      <c r="I150" s="832" t="s">
        <v>2263</v>
      </c>
      <c r="J150" s="832" t="s">
        <v>2264</v>
      </c>
      <c r="K150" s="832" t="s">
        <v>2265</v>
      </c>
      <c r="L150" s="835">
        <v>561.76</v>
      </c>
      <c r="M150" s="835">
        <v>561.76</v>
      </c>
      <c r="N150" s="832">
        <v>1</v>
      </c>
      <c r="O150" s="836">
        <v>1</v>
      </c>
      <c r="P150" s="835">
        <v>561.76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7</v>
      </c>
      <c r="B151" s="832" t="s">
        <v>1830</v>
      </c>
      <c r="C151" s="832" t="s">
        <v>1836</v>
      </c>
      <c r="D151" s="833" t="s">
        <v>2769</v>
      </c>
      <c r="E151" s="834" t="s">
        <v>1845</v>
      </c>
      <c r="F151" s="832" t="s">
        <v>1831</v>
      </c>
      <c r="G151" s="832" t="s">
        <v>2134</v>
      </c>
      <c r="H151" s="832" t="s">
        <v>570</v>
      </c>
      <c r="I151" s="832" t="s">
        <v>2135</v>
      </c>
      <c r="J151" s="832" t="s">
        <v>2136</v>
      </c>
      <c r="K151" s="832" t="s">
        <v>2137</v>
      </c>
      <c r="L151" s="835">
        <v>339.47</v>
      </c>
      <c r="M151" s="835">
        <v>3394.7000000000003</v>
      </c>
      <c r="N151" s="832">
        <v>10</v>
      </c>
      <c r="O151" s="836">
        <v>1.5</v>
      </c>
      <c r="P151" s="835">
        <v>3394.7000000000003</v>
      </c>
      <c r="Q151" s="837">
        <v>1</v>
      </c>
      <c r="R151" s="832">
        <v>10</v>
      </c>
      <c r="S151" s="837">
        <v>1</v>
      </c>
      <c r="T151" s="836">
        <v>1.5</v>
      </c>
      <c r="U151" s="838">
        <v>1</v>
      </c>
    </row>
    <row r="152" spans="1:21" ht="14.4" customHeight="1" x14ac:dyDescent="0.3">
      <c r="A152" s="831">
        <v>7</v>
      </c>
      <c r="B152" s="832" t="s">
        <v>1830</v>
      </c>
      <c r="C152" s="832" t="s">
        <v>1836</v>
      </c>
      <c r="D152" s="833" t="s">
        <v>2769</v>
      </c>
      <c r="E152" s="834" t="s">
        <v>1845</v>
      </c>
      <c r="F152" s="832" t="s">
        <v>1831</v>
      </c>
      <c r="G152" s="832" t="s">
        <v>2142</v>
      </c>
      <c r="H152" s="832" t="s">
        <v>570</v>
      </c>
      <c r="I152" s="832" t="s">
        <v>2266</v>
      </c>
      <c r="J152" s="832" t="s">
        <v>2144</v>
      </c>
      <c r="K152" s="832" t="s">
        <v>2267</v>
      </c>
      <c r="L152" s="835">
        <v>2038.93</v>
      </c>
      <c r="M152" s="835">
        <v>10194.65</v>
      </c>
      <c r="N152" s="832">
        <v>5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7</v>
      </c>
      <c r="B153" s="832" t="s">
        <v>1830</v>
      </c>
      <c r="C153" s="832" t="s">
        <v>1836</v>
      </c>
      <c r="D153" s="833" t="s">
        <v>2769</v>
      </c>
      <c r="E153" s="834" t="s">
        <v>1845</v>
      </c>
      <c r="F153" s="832" t="s">
        <v>1831</v>
      </c>
      <c r="G153" s="832" t="s">
        <v>2268</v>
      </c>
      <c r="H153" s="832" t="s">
        <v>570</v>
      </c>
      <c r="I153" s="832" t="s">
        <v>2269</v>
      </c>
      <c r="J153" s="832" t="s">
        <v>1318</v>
      </c>
      <c r="K153" s="832" t="s">
        <v>2270</v>
      </c>
      <c r="L153" s="835">
        <v>24.37</v>
      </c>
      <c r="M153" s="835">
        <v>24.37</v>
      </c>
      <c r="N153" s="832">
        <v>1</v>
      </c>
      <c r="O153" s="836">
        <v>0.5</v>
      </c>
      <c r="P153" s="835">
        <v>24.37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7</v>
      </c>
      <c r="B154" s="832" t="s">
        <v>1830</v>
      </c>
      <c r="C154" s="832" t="s">
        <v>1836</v>
      </c>
      <c r="D154" s="833" t="s">
        <v>2769</v>
      </c>
      <c r="E154" s="834" t="s">
        <v>1845</v>
      </c>
      <c r="F154" s="832" t="s">
        <v>1831</v>
      </c>
      <c r="G154" s="832" t="s">
        <v>1874</v>
      </c>
      <c r="H154" s="832" t="s">
        <v>570</v>
      </c>
      <c r="I154" s="832" t="s">
        <v>2048</v>
      </c>
      <c r="J154" s="832" t="s">
        <v>840</v>
      </c>
      <c r="K154" s="832" t="s">
        <v>2049</v>
      </c>
      <c r="L154" s="835">
        <v>103.67</v>
      </c>
      <c r="M154" s="835">
        <v>103.67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7</v>
      </c>
      <c r="B155" s="832" t="s">
        <v>1830</v>
      </c>
      <c r="C155" s="832" t="s">
        <v>1836</v>
      </c>
      <c r="D155" s="833" t="s">
        <v>2769</v>
      </c>
      <c r="E155" s="834" t="s">
        <v>1845</v>
      </c>
      <c r="F155" s="832" t="s">
        <v>1831</v>
      </c>
      <c r="G155" s="832" t="s">
        <v>2174</v>
      </c>
      <c r="H155" s="832" t="s">
        <v>660</v>
      </c>
      <c r="I155" s="832" t="s">
        <v>2185</v>
      </c>
      <c r="J155" s="832" t="s">
        <v>2183</v>
      </c>
      <c r="K155" s="832" t="s">
        <v>2186</v>
      </c>
      <c r="L155" s="835">
        <v>1019.46</v>
      </c>
      <c r="M155" s="835">
        <v>3058.38</v>
      </c>
      <c r="N155" s="832">
        <v>3</v>
      </c>
      <c r="O155" s="836">
        <v>1</v>
      </c>
      <c r="P155" s="835">
        <v>3058.38</v>
      </c>
      <c r="Q155" s="837">
        <v>1</v>
      </c>
      <c r="R155" s="832">
        <v>3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7</v>
      </c>
      <c r="B156" s="832" t="s">
        <v>1830</v>
      </c>
      <c r="C156" s="832" t="s">
        <v>1836</v>
      </c>
      <c r="D156" s="833" t="s">
        <v>2769</v>
      </c>
      <c r="E156" s="834" t="s">
        <v>1845</v>
      </c>
      <c r="F156" s="832" t="s">
        <v>1831</v>
      </c>
      <c r="G156" s="832" t="s">
        <v>2190</v>
      </c>
      <c r="H156" s="832" t="s">
        <v>570</v>
      </c>
      <c r="I156" s="832" t="s">
        <v>2271</v>
      </c>
      <c r="J156" s="832" t="s">
        <v>2272</v>
      </c>
      <c r="K156" s="832" t="s">
        <v>2198</v>
      </c>
      <c r="L156" s="835">
        <v>338.58</v>
      </c>
      <c r="M156" s="835">
        <v>1015.74</v>
      </c>
      <c r="N156" s="832">
        <v>3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7</v>
      </c>
      <c r="B157" s="832" t="s">
        <v>1830</v>
      </c>
      <c r="C157" s="832" t="s">
        <v>1836</v>
      </c>
      <c r="D157" s="833" t="s">
        <v>2769</v>
      </c>
      <c r="E157" s="834" t="s">
        <v>1845</v>
      </c>
      <c r="F157" s="832" t="s">
        <v>1831</v>
      </c>
      <c r="G157" s="832" t="s">
        <v>2190</v>
      </c>
      <c r="H157" s="832" t="s">
        <v>660</v>
      </c>
      <c r="I157" s="832" t="s">
        <v>2200</v>
      </c>
      <c r="J157" s="832" t="s">
        <v>2195</v>
      </c>
      <c r="K157" s="832" t="s">
        <v>2201</v>
      </c>
      <c r="L157" s="835">
        <v>1286.6199999999999</v>
      </c>
      <c r="M157" s="835">
        <v>2573.2399999999998</v>
      </c>
      <c r="N157" s="832">
        <v>2</v>
      </c>
      <c r="O157" s="836">
        <v>0.5</v>
      </c>
      <c r="P157" s="835">
        <v>2573.2399999999998</v>
      </c>
      <c r="Q157" s="837">
        <v>1</v>
      </c>
      <c r="R157" s="832">
        <v>2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7</v>
      </c>
      <c r="B158" s="832" t="s">
        <v>1830</v>
      </c>
      <c r="C158" s="832" t="s">
        <v>1836</v>
      </c>
      <c r="D158" s="833" t="s">
        <v>2769</v>
      </c>
      <c r="E158" s="834" t="s">
        <v>1845</v>
      </c>
      <c r="F158" s="832" t="s">
        <v>1831</v>
      </c>
      <c r="G158" s="832" t="s">
        <v>2190</v>
      </c>
      <c r="H158" s="832" t="s">
        <v>660</v>
      </c>
      <c r="I158" s="832" t="s">
        <v>2206</v>
      </c>
      <c r="J158" s="832" t="s">
        <v>2195</v>
      </c>
      <c r="K158" s="832" t="s">
        <v>2207</v>
      </c>
      <c r="L158" s="835">
        <v>2573.2199999999998</v>
      </c>
      <c r="M158" s="835">
        <v>5146.4399999999996</v>
      </c>
      <c r="N158" s="832">
        <v>2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7</v>
      </c>
      <c r="B159" s="832" t="s">
        <v>1830</v>
      </c>
      <c r="C159" s="832" t="s">
        <v>1836</v>
      </c>
      <c r="D159" s="833" t="s">
        <v>2769</v>
      </c>
      <c r="E159" s="834" t="s">
        <v>1845</v>
      </c>
      <c r="F159" s="832" t="s">
        <v>1831</v>
      </c>
      <c r="G159" s="832" t="s">
        <v>2208</v>
      </c>
      <c r="H159" s="832" t="s">
        <v>660</v>
      </c>
      <c r="I159" s="832" t="s">
        <v>1667</v>
      </c>
      <c r="J159" s="832" t="s">
        <v>677</v>
      </c>
      <c r="K159" s="832" t="s">
        <v>927</v>
      </c>
      <c r="L159" s="835">
        <v>0</v>
      </c>
      <c r="M159" s="835">
        <v>0</v>
      </c>
      <c r="N159" s="832">
        <v>18</v>
      </c>
      <c r="O159" s="836">
        <v>1.5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7</v>
      </c>
      <c r="B160" s="832" t="s">
        <v>1830</v>
      </c>
      <c r="C160" s="832" t="s">
        <v>1836</v>
      </c>
      <c r="D160" s="833" t="s">
        <v>2769</v>
      </c>
      <c r="E160" s="834" t="s">
        <v>1845</v>
      </c>
      <c r="F160" s="832" t="s">
        <v>1831</v>
      </c>
      <c r="G160" s="832" t="s">
        <v>2222</v>
      </c>
      <c r="H160" s="832" t="s">
        <v>570</v>
      </c>
      <c r="I160" s="832" t="s">
        <v>2273</v>
      </c>
      <c r="J160" s="832" t="s">
        <v>2274</v>
      </c>
      <c r="K160" s="832" t="s">
        <v>2275</v>
      </c>
      <c r="L160" s="835">
        <v>140.94999999999999</v>
      </c>
      <c r="M160" s="835">
        <v>845.69999999999993</v>
      </c>
      <c r="N160" s="832">
        <v>6</v>
      </c>
      <c r="O160" s="836">
        <v>0.5</v>
      </c>
      <c r="P160" s="835">
        <v>845.69999999999993</v>
      </c>
      <c r="Q160" s="837">
        <v>1</v>
      </c>
      <c r="R160" s="832">
        <v>6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7</v>
      </c>
      <c r="B161" s="832" t="s">
        <v>1830</v>
      </c>
      <c r="C161" s="832" t="s">
        <v>1836</v>
      </c>
      <c r="D161" s="833" t="s">
        <v>2769</v>
      </c>
      <c r="E161" s="834" t="s">
        <v>1845</v>
      </c>
      <c r="F161" s="832" t="s">
        <v>1831</v>
      </c>
      <c r="G161" s="832" t="s">
        <v>2222</v>
      </c>
      <c r="H161" s="832" t="s">
        <v>570</v>
      </c>
      <c r="I161" s="832" t="s">
        <v>2276</v>
      </c>
      <c r="J161" s="832" t="s">
        <v>1342</v>
      </c>
      <c r="K161" s="832" t="s">
        <v>2277</v>
      </c>
      <c r="L161" s="835">
        <v>300.68</v>
      </c>
      <c r="M161" s="835">
        <v>300.68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7</v>
      </c>
      <c r="B162" s="832" t="s">
        <v>1830</v>
      </c>
      <c r="C162" s="832" t="s">
        <v>1836</v>
      </c>
      <c r="D162" s="833" t="s">
        <v>2769</v>
      </c>
      <c r="E162" s="834" t="s">
        <v>1845</v>
      </c>
      <c r="F162" s="832" t="s">
        <v>1831</v>
      </c>
      <c r="G162" s="832" t="s">
        <v>2233</v>
      </c>
      <c r="H162" s="832" t="s">
        <v>660</v>
      </c>
      <c r="I162" s="832" t="s">
        <v>2278</v>
      </c>
      <c r="J162" s="832" t="s">
        <v>2235</v>
      </c>
      <c r="K162" s="832" t="s">
        <v>2240</v>
      </c>
      <c r="L162" s="835">
        <v>400.17</v>
      </c>
      <c r="M162" s="835">
        <v>400.17</v>
      </c>
      <c r="N162" s="832">
        <v>1</v>
      </c>
      <c r="O162" s="836">
        <v>0.5</v>
      </c>
      <c r="P162" s="835">
        <v>400.17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7</v>
      </c>
      <c r="B163" s="832" t="s">
        <v>1830</v>
      </c>
      <c r="C163" s="832" t="s">
        <v>1836</v>
      </c>
      <c r="D163" s="833" t="s">
        <v>2769</v>
      </c>
      <c r="E163" s="834" t="s">
        <v>1845</v>
      </c>
      <c r="F163" s="832" t="s">
        <v>1831</v>
      </c>
      <c r="G163" s="832" t="s">
        <v>2233</v>
      </c>
      <c r="H163" s="832" t="s">
        <v>660</v>
      </c>
      <c r="I163" s="832" t="s">
        <v>2237</v>
      </c>
      <c r="J163" s="832" t="s">
        <v>2235</v>
      </c>
      <c r="K163" s="832" t="s">
        <v>2238</v>
      </c>
      <c r="L163" s="835">
        <v>533.42999999999995</v>
      </c>
      <c r="M163" s="835">
        <v>1066.8599999999999</v>
      </c>
      <c r="N163" s="832">
        <v>2</v>
      </c>
      <c r="O163" s="836">
        <v>1</v>
      </c>
      <c r="P163" s="835">
        <v>533.42999999999995</v>
      </c>
      <c r="Q163" s="837">
        <v>0.5</v>
      </c>
      <c r="R163" s="832">
        <v>1</v>
      </c>
      <c r="S163" s="837">
        <v>0.5</v>
      </c>
      <c r="T163" s="836">
        <v>0.5</v>
      </c>
      <c r="U163" s="838">
        <v>0.5</v>
      </c>
    </row>
    <row r="164" spans="1:21" ht="14.4" customHeight="1" x14ac:dyDescent="0.3">
      <c r="A164" s="831">
        <v>7</v>
      </c>
      <c r="B164" s="832" t="s">
        <v>1830</v>
      </c>
      <c r="C164" s="832" t="s">
        <v>1836</v>
      </c>
      <c r="D164" s="833" t="s">
        <v>2769</v>
      </c>
      <c r="E164" s="834" t="s">
        <v>1845</v>
      </c>
      <c r="F164" s="832" t="s">
        <v>1831</v>
      </c>
      <c r="G164" s="832" t="s">
        <v>2030</v>
      </c>
      <c r="H164" s="832" t="s">
        <v>570</v>
      </c>
      <c r="I164" s="832" t="s">
        <v>2279</v>
      </c>
      <c r="J164" s="832" t="s">
        <v>2032</v>
      </c>
      <c r="K164" s="832" t="s">
        <v>2280</v>
      </c>
      <c r="L164" s="835">
        <v>99.94</v>
      </c>
      <c r="M164" s="835">
        <v>99.94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7</v>
      </c>
      <c r="B165" s="832" t="s">
        <v>1830</v>
      </c>
      <c r="C165" s="832" t="s">
        <v>1836</v>
      </c>
      <c r="D165" s="833" t="s">
        <v>2769</v>
      </c>
      <c r="E165" s="834" t="s">
        <v>1845</v>
      </c>
      <c r="F165" s="832" t="s">
        <v>1831</v>
      </c>
      <c r="G165" s="832" t="s">
        <v>2030</v>
      </c>
      <c r="H165" s="832" t="s">
        <v>570</v>
      </c>
      <c r="I165" s="832" t="s">
        <v>2031</v>
      </c>
      <c r="J165" s="832" t="s">
        <v>2032</v>
      </c>
      <c r="K165" s="832" t="s">
        <v>2033</v>
      </c>
      <c r="L165" s="835">
        <v>299.83999999999997</v>
      </c>
      <c r="M165" s="835">
        <v>899.52</v>
      </c>
      <c r="N165" s="832">
        <v>3</v>
      </c>
      <c r="O165" s="836">
        <v>1</v>
      </c>
      <c r="P165" s="835">
        <v>299.83999999999997</v>
      </c>
      <c r="Q165" s="837">
        <v>0.33333333333333331</v>
      </c>
      <c r="R165" s="832">
        <v>1</v>
      </c>
      <c r="S165" s="837">
        <v>0.33333333333333331</v>
      </c>
      <c r="T165" s="836">
        <v>0.5</v>
      </c>
      <c r="U165" s="838">
        <v>0.5</v>
      </c>
    </row>
    <row r="166" spans="1:21" ht="14.4" customHeight="1" x14ac:dyDescent="0.3">
      <c r="A166" s="831">
        <v>7</v>
      </c>
      <c r="B166" s="832" t="s">
        <v>1830</v>
      </c>
      <c r="C166" s="832" t="s">
        <v>1836</v>
      </c>
      <c r="D166" s="833" t="s">
        <v>2769</v>
      </c>
      <c r="E166" s="834" t="s">
        <v>1847</v>
      </c>
      <c r="F166" s="832" t="s">
        <v>1831</v>
      </c>
      <c r="G166" s="832" t="s">
        <v>2281</v>
      </c>
      <c r="H166" s="832" t="s">
        <v>660</v>
      </c>
      <c r="I166" s="832" t="s">
        <v>2282</v>
      </c>
      <c r="J166" s="832" t="s">
        <v>2283</v>
      </c>
      <c r="K166" s="832" t="s">
        <v>2284</v>
      </c>
      <c r="L166" s="835">
        <v>161.93</v>
      </c>
      <c r="M166" s="835">
        <v>161.93</v>
      </c>
      <c r="N166" s="832">
        <v>1</v>
      </c>
      <c r="O166" s="836">
        <v>0.5</v>
      </c>
      <c r="P166" s="835">
        <v>161.93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7</v>
      </c>
      <c r="B167" s="832" t="s">
        <v>1830</v>
      </c>
      <c r="C167" s="832" t="s">
        <v>1836</v>
      </c>
      <c r="D167" s="833" t="s">
        <v>2769</v>
      </c>
      <c r="E167" s="834" t="s">
        <v>1847</v>
      </c>
      <c r="F167" s="832" t="s">
        <v>1831</v>
      </c>
      <c r="G167" s="832" t="s">
        <v>2285</v>
      </c>
      <c r="H167" s="832" t="s">
        <v>660</v>
      </c>
      <c r="I167" s="832" t="s">
        <v>2286</v>
      </c>
      <c r="J167" s="832" t="s">
        <v>2287</v>
      </c>
      <c r="K167" s="832" t="s">
        <v>2288</v>
      </c>
      <c r="L167" s="835">
        <v>93.27</v>
      </c>
      <c r="M167" s="835">
        <v>93.27</v>
      </c>
      <c r="N167" s="832">
        <v>1</v>
      </c>
      <c r="O167" s="836">
        <v>1</v>
      </c>
      <c r="P167" s="835">
        <v>93.27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7</v>
      </c>
      <c r="B168" s="832" t="s">
        <v>1830</v>
      </c>
      <c r="C168" s="832" t="s">
        <v>1836</v>
      </c>
      <c r="D168" s="833" t="s">
        <v>2769</v>
      </c>
      <c r="E168" s="834" t="s">
        <v>1847</v>
      </c>
      <c r="F168" s="832" t="s">
        <v>1831</v>
      </c>
      <c r="G168" s="832" t="s">
        <v>2289</v>
      </c>
      <c r="H168" s="832" t="s">
        <v>570</v>
      </c>
      <c r="I168" s="832" t="s">
        <v>2290</v>
      </c>
      <c r="J168" s="832" t="s">
        <v>2291</v>
      </c>
      <c r="K168" s="832" t="s">
        <v>1392</v>
      </c>
      <c r="L168" s="835">
        <v>170.52</v>
      </c>
      <c r="M168" s="835">
        <v>341.04</v>
      </c>
      <c r="N168" s="832">
        <v>2</v>
      </c>
      <c r="O168" s="836">
        <v>1</v>
      </c>
      <c r="P168" s="835">
        <v>341.04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7</v>
      </c>
      <c r="B169" s="832" t="s">
        <v>1830</v>
      </c>
      <c r="C169" s="832" t="s">
        <v>1836</v>
      </c>
      <c r="D169" s="833" t="s">
        <v>2769</v>
      </c>
      <c r="E169" s="834" t="s">
        <v>1847</v>
      </c>
      <c r="F169" s="832" t="s">
        <v>1831</v>
      </c>
      <c r="G169" s="832" t="s">
        <v>2292</v>
      </c>
      <c r="H169" s="832" t="s">
        <v>660</v>
      </c>
      <c r="I169" s="832" t="s">
        <v>2293</v>
      </c>
      <c r="J169" s="832" t="s">
        <v>2294</v>
      </c>
      <c r="K169" s="832" t="s">
        <v>2295</v>
      </c>
      <c r="L169" s="835">
        <v>176.32</v>
      </c>
      <c r="M169" s="835">
        <v>176.32</v>
      </c>
      <c r="N169" s="832">
        <v>1</v>
      </c>
      <c r="O169" s="836">
        <v>0.5</v>
      </c>
      <c r="P169" s="835">
        <v>176.32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7</v>
      </c>
      <c r="B170" s="832" t="s">
        <v>1830</v>
      </c>
      <c r="C170" s="832" t="s">
        <v>1836</v>
      </c>
      <c r="D170" s="833" t="s">
        <v>2769</v>
      </c>
      <c r="E170" s="834" t="s">
        <v>1847</v>
      </c>
      <c r="F170" s="832" t="s">
        <v>1831</v>
      </c>
      <c r="G170" s="832" t="s">
        <v>2296</v>
      </c>
      <c r="H170" s="832" t="s">
        <v>660</v>
      </c>
      <c r="I170" s="832" t="s">
        <v>2297</v>
      </c>
      <c r="J170" s="832" t="s">
        <v>2298</v>
      </c>
      <c r="K170" s="832" t="s">
        <v>2299</v>
      </c>
      <c r="L170" s="835">
        <v>86.43</v>
      </c>
      <c r="M170" s="835">
        <v>86.43</v>
      </c>
      <c r="N170" s="832">
        <v>1</v>
      </c>
      <c r="O170" s="836">
        <v>1</v>
      </c>
      <c r="P170" s="835">
        <v>86.43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7</v>
      </c>
      <c r="B171" s="832" t="s">
        <v>1830</v>
      </c>
      <c r="C171" s="832" t="s">
        <v>1836</v>
      </c>
      <c r="D171" s="833" t="s">
        <v>2769</v>
      </c>
      <c r="E171" s="834" t="s">
        <v>1847</v>
      </c>
      <c r="F171" s="832" t="s">
        <v>1831</v>
      </c>
      <c r="G171" s="832" t="s">
        <v>2300</v>
      </c>
      <c r="H171" s="832" t="s">
        <v>570</v>
      </c>
      <c r="I171" s="832" t="s">
        <v>2301</v>
      </c>
      <c r="J171" s="832" t="s">
        <v>2302</v>
      </c>
      <c r="K171" s="832" t="s">
        <v>2303</v>
      </c>
      <c r="L171" s="835">
        <v>463.19</v>
      </c>
      <c r="M171" s="835">
        <v>463.19</v>
      </c>
      <c r="N171" s="832">
        <v>1</v>
      </c>
      <c r="O171" s="836">
        <v>0.5</v>
      </c>
      <c r="P171" s="835">
        <v>463.19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7</v>
      </c>
      <c r="B172" s="832" t="s">
        <v>1830</v>
      </c>
      <c r="C172" s="832" t="s">
        <v>1836</v>
      </c>
      <c r="D172" s="833" t="s">
        <v>2769</v>
      </c>
      <c r="E172" s="834" t="s">
        <v>1847</v>
      </c>
      <c r="F172" s="832" t="s">
        <v>1831</v>
      </c>
      <c r="G172" s="832" t="s">
        <v>2208</v>
      </c>
      <c r="H172" s="832" t="s">
        <v>660</v>
      </c>
      <c r="I172" s="832" t="s">
        <v>1667</v>
      </c>
      <c r="J172" s="832" t="s">
        <v>677</v>
      </c>
      <c r="K172" s="832" t="s">
        <v>927</v>
      </c>
      <c r="L172" s="835">
        <v>0</v>
      </c>
      <c r="M172" s="835">
        <v>0</v>
      </c>
      <c r="N172" s="832">
        <v>2</v>
      </c>
      <c r="O172" s="836">
        <v>0.5</v>
      </c>
      <c r="P172" s="835">
        <v>0</v>
      </c>
      <c r="Q172" s="837"/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7</v>
      </c>
      <c r="B173" s="832" t="s">
        <v>1830</v>
      </c>
      <c r="C173" s="832" t="s">
        <v>1836</v>
      </c>
      <c r="D173" s="833" t="s">
        <v>2769</v>
      </c>
      <c r="E173" s="834" t="s">
        <v>1849</v>
      </c>
      <c r="F173" s="832" t="s">
        <v>1831</v>
      </c>
      <c r="G173" s="832" t="s">
        <v>2101</v>
      </c>
      <c r="H173" s="832" t="s">
        <v>570</v>
      </c>
      <c r="I173" s="832" t="s">
        <v>2102</v>
      </c>
      <c r="J173" s="832" t="s">
        <v>2103</v>
      </c>
      <c r="K173" s="832" t="s">
        <v>2104</v>
      </c>
      <c r="L173" s="835">
        <v>70.48</v>
      </c>
      <c r="M173" s="835">
        <v>140.96</v>
      </c>
      <c r="N173" s="832">
        <v>2</v>
      </c>
      <c r="O173" s="836">
        <v>0.5</v>
      </c>
      <c r="P173" s="835">
        <v>140.96</v>
      </c>
      <c r="Q173" s="837">
        <v>1</v>
      </c>
      <c r="R173" s="832">
        <v>2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7</v>
      </c>
      <c r="B174" s="832" t="s">
        <v>1830</v>
      </c>
      <c r="C174" s="832" t="s">
        <v>1836</v>
      </c>
      <c r="D174" s="833" t="s">
        <v>2769</v>
      </c>
      <c r="E174" s="834" t="s">
        <v>1849</v>
      </c>
      <c r="F174" s="832" t="s">
        <v>1831</v>
      </c>
      <c r="G174" s="832" t="s">
        <v>2304</v>
      </c>
      <c r="H174" s="832" t="s">
        <v>570</v>
      </c>
      <c r="I174" s="832" t="s">
        <v>2305</v>
      </c>
      <c r="J174" s="832" t="s">
        <v>2306</v>
      </c>
      <c r="K174" s="832" t="s">
        <v>2307</v>
      </c>
      <c r="L174" s="835">
        <v>52.87</v>
      </c>
      <c r="M174" s="835">
        <v>105.74</v>
      </c>
      <c r="N174" s="832">
        <v>2</v>
      </c>
      <c r="O174" s="836">
        <v>0.5</v>
      </c>
      <c r="P174" s="835">
        <v>105.74</v>
      </c>
      <c r="Q174" s="837">
        <v>1</v>
      </c>
      <c r="R174" s="832">
        <v>2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7</v>
      </c>
      <c r="B175" s="832" t="s">
        <v>1830</v>
      </c>
      <c r="C175" s="832" t="s">
        <v>1836</v>
      </c>
      <c r="D175" s="833" t="s">
        <v>2769</v>
      </c>
      <c r="E175" s="834" t="s">
        <v>1849</v>
      </c>
      <c r="F175" s="832" t="s">
        <v>1831</v>
      </c>
      <c r="G175" s="832" t="s">
        <v>2262</v>
      </c>
      <c r="H175" s="832" t="s">
        <v>660</v>
      </c>
      <c r="I175" s="832" t="s">
        <v>2263</v>
      </c>
      <c r="J175" s="832" t="s">
        <v>2264</v>
      </c>
      <c r="K175" s="832" t="s">
        <v>2265</v>
      </c>
      <c r="L175" s="835">
        <v>561.76</v>
      </c>
      <c r="M175" s="835">
        <v>1685.28</v>
      </c>
      <c r="N175" s="832">
        <v>3</v>
      </c>
      <c r="O175" s="836">
        <v>1</v>
      </c>
      <c r="P175" s="835">
        <v>1685.28</v>
      </c>
      <c r="Q175" s="837">
        <v>1</v>
      </c>
      <c r="R175" s="832">
        <v>3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7</v>
      </c>
      <c r="B176" s="832" t="s">
        <v>1830</v>
      </c>
      <c r="C176" s="832" t="s">
        <v>1836</v>
      </c>
      <c r="D176" s="833" t="s">
        <v>2769</v>
      </c>
      <c r="E176" s="834" t="s">
        <v>1849</v>
      </c>
      <c r="F176" s="832" t="s">
        <v>1831</v>
      </c>
      <c r="G176" s="832" t="s">
        <v>2134</v>
      </c>
      <c r="H176" s="832" t="s">
        <v>570</v>
      </c>
      <c r="I176" s="832" t="s">
        <v>2308</v>
      </c>
      <c r="J176" s="832" t="s">
        <v>2136</v>
      </c>
      <c r="K176" s="832" t="s">
        <v>2309</v>
      </c>
      <c r="L176" s="835">
        <v>339.47</v>
      </c>
      <c r="M176" s="835">
        <v>678.94</v>
      </c>
      <c r="N176" s="832">
        <v>2</v>
      </c>
      <c r="O176" s="836">
        <v>0.5</v>
      </c>
      <c r="P176" s="835">
        <v>678.94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7</v>
      </c>
      <c r="B177" s="832" t="s">
        <v>1830</v>
      </c>
      <c r="C177" s="832" t="s">
        <v>1836</v>
      </c>
      <c r="D177" s="833" t="s">
        <v>2769</v>
      </c>
      <c r="E177" s="834" t="s">
        <v>1849</v>
      </c>
      <c r="F177" s="832" t="s">
        <v>1831</v>
      </c>
      <c r="G177" s="832" t="s">
        <v>2134</v>
      </c>
      <c r="H177" s="832" t="s">
        <v>570</v>
      </c>
      <c r="I177" s="832" t="s">
        <v>2310</v>
      </c>
      <c r="J177" s="832" t="s">
        <v>2136</v>
      </c>
      <c r="K177" s="832" t="s">
        <v>2311</v>
      </c>
      <c r="L177" s="835">
        <v>113.16</v>
      </c>
      <c r="M177" s="835">
        <v>565.79999999999995</v>
      </c>
      <c r="N177" s="832">
        <v>5</v>
      </c>
      <c r="O177" s="836">
        <v>1</v>
      </c>
      <c r="P177" s="835">
        <v>565.79999999999995</v>
      </c>
      <c r="Q177" s="837">
        <v>1</v>
      </c>
      <c r="R177" s="832">
        <v>5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7</v>
      </c>
      <c r="B178" s="832" t="s">
        <v>1830</v>
      </c>
      <c r="C178" s="832" t="s">
        <v>1836</v>
      </c>
      <c r="D178" s="833" t="s">
        <v>2769</v>
      </c>
      <c r="E178" s="834" t="s">
        <v>1849</v>
      </c>
      <c r="F178" s="832" t="s">
        <v>1831</v>
      </c>
      <c r="G178" s="832" t="s">
        <v>2134</v>
      </c>
      <c r="H178" s="832" t="s">
        <v>570</v>
      </c>
      <c r="I178" s="832" t="s">
        <v>2135</v>
      </c>
      <c r="J178" s="832" t="s">
        <v>2136</v>
      </c>
      <c r="K178" s="832" t="s">
        <v>2137</v>
      </c>
      <c r="L178" s="835">
        <v>339.47</v>
      </c>
      <c r="M178" s="835">
        <v>339.47</v>
      </c>
      <c r="N178" s="832">
        <v>1</v>
      </c>
      <c r="O178" s="836">
        <v>0.5</v>
      </c>
      <c r="P178" s="835">
        <v>339.47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7</v>
      </c>
      <c r="B179" s="832" t="s">
        <v>1830</v>
      </c>
      <c r="C179" s="832" t="s">
        <v>1836</v>
      </c>
      <c r="D179" s="833" t="s">
        <v>2769</v>
      </c>
      <c r="E179" s="834" t="s">
        <v>1849</v>
      </c>
      <c r="F179" s="832" t="s">
        <v>1831</v>
      </c>
      <c r="G179" s="832" t="s">
        <v>2142</v>
      </c>
      <c r="H179" s="832" t="s">
        <v>570</v>
      </c>
      <c r="I179" s="832" t="s">
        <v>2143</v>
      </c>
      <c r="J179" s="832" t="s">
        <v>2144</v>
      </c>
      <c r="K179" s="832" t="s">
        <v>2145</v>
      </c>
      <c r="L179" s="835">
        <v>1019.46</v>
      </c>
      <c r="M179" s="835">
        <v>1019.46</v>
      </c>
      <c r="N179" s="832">
        <v>1</v>
      </c>
      <c r="O179" s="836"/>
      <c r="P179" s="835">
        <v>1019.46</v>
      </c>
      <c r="Q179" s="837">
        <v>1</v>
      </c>
      <c r="R179" s="832">
        <v>1</v>
      </c>
      <c r="S179" s="837">
        <v>1</v>
      </c>
      <c r="T179" s="836"/>
      <c r="U179" s="838"/>
    </row>
    <row r="180" spans="1:21" ht="14.4" customHeight="1" x14ac:dyDescent="0.3">
      <c r="A180" s="831">
        <v>7</v>
      </c>
      <c r="B180" s="832" t="s">
        <v>1830</v>
      </c>
      <c r="C180" s="832" t="s">
        <v>1836</v>
      </c>
      <c r="D180" s="833" t="s">
        <v>2769</v>
      </c>
      <c r="E180" s="834" t="s">
        <v>1849</v>
      </c>
      <c r="F180" s="832" t="s">
        <v>1831</v>
      </c>
      <c r="G180" s="832" t="s">
        <v>2142</v>
      </c>
      <c r="H180" s="832" t="s">
        <v>570</v>
      </c>
      <c r="I180" s="832" t="s">
        <v>2266</v>
      </c>
      <c r="J180" s="832" t="s">
        <v>2144</v>
      </c>
      <c r="K180" s="832" t="s">
        <v>2267</v>
      </c>
      <c r="L180" s="835">
        <v>2038.93</v>
      </c>
      <c r="M180" s="835">
        <v>6116.79</v>
      </c>
      <c r="N180" s="832">
        <v>3</v>
      </c>
      <c r="O180" s="836"/>
      <c r="P180" s="835">
        <v>6116.79</v>
      </c>
      <c r="Q180" s="837">
        <v>1</v>
      </c>
      <c r="R180" s="832">
        <v>3</v>
      </c>
      <c r="S180" s="837">
        <v>1</v>
      </c>
      <c r="T180" s="836"/>
      <c r="U180" s="838"/>
    </row>
    <row r="181" spans="1:21" ht="14.4" customHeight="1" x14ac:dyDescent="0.3">
      <c r="A181" s="831">
        <v>7</v>
      </c>
      <c r="B181" s="832" t="s">
        <v>1830</v>
      </c>
      <c r="C181" s="832" t="s">
        <v>1836</v>
      </c>
      <c r="D181" s="833" t="s">
        <v>2769</v>
      </c>
      <c r="E181" s="834" t="s">
        <v>1849</v>
      </c>
      <c r="F181" s="832" t="s">
        <v>1831</v>
      </c>
      <c r="G181" s="832" t="s">
        <v>2218</v>
      </c>
      <c r="H181" s="832" t="s">
        <v>570</v>
      </c>
      <c r="I181" s="832" t="s">
        <v>2312</v>
      </c>
      <c r="J181" s="832" t="s">
        <v>2313</v>
      </c>
      <c r="K181" s="832" t="s">
        <v>2314</v>
      </c>
      <c r="L181" s="835">
        <v>552.64</v>
      </c>
      <c r="M181" s="835">
        <v>1105.28</v>
      </c>
      <c r="N181" s="832">
        <v>2</v>
      </c>
      <c r="O181" s="836">
        <v>1</v>
      </c>
      <c r="P181" s="835">
        <v>1105.28</v>
      </c>
      <c r="Q181" s="837">
        <v>1</v>
      </c>
      <c r="R181" s="832">
        <v>2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7</v>
      </c>
      <c r="B182" s="832" t="s">
        <v>1830</v>
      </c>
      <c r="C182" s="832" t="s">
        <v>1836</v>
      </c>
      <c r="D182" s="833" t="s">
        <v>2769</v>
      </c>
      <c r="E182" s="834" t="s">
        <v>1849</v>
      </c>
      <c r="F182" s="832" t="s">
        <v>1831</v>
      </c>
      <c r="G182" s="832" t="s">
        <v>2030</v>
      </c>
      <c r="H182" s="832" t="s">
        <v>570</v>
      </c>
      <c r="I182" s="832" t="s">
        <v>2279</v>
      </c>
      <c r="J182" s="832" t="s">
        <v>2032</v>
      </c>
      <c r="K182" s="832" t="s">
        <v>2280</v>
      </c>
      <c r="L182" s="835">
        <v>99.94</v>
      </c>
      <c r="M182" s="835">
        <v>599.64</v>
      </c>
      <c r="N182" s="832">
        <v>6</v>
      </c>
      <c r="O182" s="836">
        <v>0.5</v>
      </c>
      <c r="P182" s="835">
        <v>599.64</v>
      </c>
      <c r="Q182" s="837">
        <v>1</v>
      </c>
      <c r="R182" s="832">
        <v>6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7</v>
      </c>
      <c r="B183" s="832" t="s">
        <v>1830</v>
      </c>
      <c r="C183" s="832" t="s">
        <v>1836</v>
      </c>
      <c r="D183" s="833" t="s">
        <v>2769</v>
      </c>
      <c r="E183" s="834" t="s">
        <v>1849</v>
      </c>
      <c r="F183" s="832" t="s">
        <v>1831</v>
      </c>
      <c r="G183" s="832" t="s">
        <v>2030</v>
      </c>
      <c r="H183" s="832" t="s">
        <v>570</v>
      </c>
      <c r="I183" s="832" t="s">
        <v>2241</v>
      </c>
      <c r="J183" s="832" t="s">
        <v>2242</v>
      </c>
      <c r="K183" s="832" t="s">
        <v>2243</v>
      </c>
      <c r="L183" s="835">
        <v>99.94</v>
      </c>
      <c r="M183" s="835">
        <v>899.46</v>
      </c>
      <c r="N183" s="832">
        <v>9</v>
      </c>
      <c r="O183" s="836">
        <v>1</v>
      </c>
      <c r="P183" s="835">
        <v>899.46</v>
      </c>
      <c r="Q183" s="837">
        <v>1</v>
      </c>
      <c r="R183" s="832">
        <v>9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7</v>
      </c>
      <c r="B184" s="832" t="s">
        <v>1830</v>
      </c>
      <c r="C184" s="832" t="s">
        <v>1836</v>
      </c>
      <c r="D184" s="833" t="s">
        <v>2769</v>
      </c>
      <c r="E184" s="834" t="s">
        <v>1849</v>
      </c>
      <c r="F184" s="832" t="s">
        <v>1831</v>
      </c>
      <c r="G184" s="832" t="s">
        <v>2030</v>
      </c>
      <c r="H184" s="832" t="s">
        <v>570</v>
      </c>
      <c r="I184" s="832" t="s">
        <v>2247</v>
      </c>
      <c r="J184" s="832" t="s">
        <v>1360</v>
      </c>
      <c r="K184" s="832" t="s">
        <v>2248</v>
      </c>
      <c r="L184" s="835">
        <v>50.32</v>
      </c>
      <c r="M184" s="835">
        <v>301.92</v>
      </c>
      <c r="N184" s="832">
        <v>6</v>
      </c>
      <c r="O184" s="836">
        <v>0.5</v>
      </c>
      <c r="P184" s="835">
        <v>301.92</v>
      </c>
      <c r="Q184" s="837">
        <v>1</v>
      </c>
      <c r="R184" s="832">
        <v>6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7</v>
      </c>
      <c r="B185" s="832" t="s">
        <v>1830</v>
      </c>
      <c r="C185" s="832" t="s">
        <v>1836</v>
      </c>
      <c r="D185" s="833" t="s">
        <v>2769</v>
      </c>
      <c r="E185" s="834" t="s">
        <v>1850</v>
      </c>
      <c r="F185" s="832" t="s">
        <v>1831</v>
      </c>
      <c r="G185" s="832" t="s">
        <v>1874</v>
      </c>
      <c r="H185" s="832" t="s">
        <v>570</v>
      </c>
      <c r="I185" s="832" t="s">
        <v>2009</v>
      </c>
      <c r="J185" s="832" t="s">
        <v>840</v>
      </c>
      <c r="K185" s="832" t="s">
        <v>2010</v>
      </c>
      <c r="L185" s="835">
        <v>103.67</v>
      </c>
      <c r="M185" s="835">
        <v>103.67</v>
      </c>
      <c r="N185" s="832">
        <v>1</v>
      </c>
      <c r="O185" s="836">
        <v>1</v>
      </c>
      <c r="P185" s="835">
        <v>103.67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7</v>
      </c>
      <c r="B186" s="832" t="s">
        <v>1830</v>
      </c>
      <c r="C186" s="832" t="s">
        <v>1836</v>
      </c>
      <c r="D186" s="833" t="s">
        <v>2769</v>
      </c>
      <c r="E186" s="834" t="s">
        <v>1851</v>
      </c>
      <c r="F186" s="832" t="s">
        <v>1831</v>
      </c>
      <c r="G186" s="832" t="s">
        <v>2101</v>
      </c>
      <c r="H186" s="832" t="s">
        <v>570</v>
      </c>
      <c r="I186" s="832" t="s">
        <v>2102</v>
      </c>
      <c r="J186" s="832" t="s">
        <v>2103</v>
      </c>
      <c r="K186" s="832" t="s">
        <v>2104</v>
      </c>
      <c r="L186" s="835">
        <v>70.48</v>
      </c>
      <c r="M186" s="835">
        <v>422.88</v>
      </c>
      <c r="N186" s="832">
        <v>6</v>
      </c>
      <c r="O186" s="836">
        <v>1</v>
      </c>
      <c r="P186" s="835">
        <v>211.44</v>
      </c>
      <c r="Q186" s="837">
        <v>0.5</v>
      </c>
      <c r="R186" s="832">
        <v>3</v>
      </c>
      <c r="S186" s="837">
        <v>0.5</v>
      </c>
      <c r="T186" s="836">
        <v>0.5</v>
      </c>
      <c r="U186" s="838">
        <v>0.5</v>
      </c>
    </row>
    <row r="187" spans="1:21" ht="14.4" customHeight="1" x14ac:dyDescent="0.3">
      <c r="A187" s="831">
        <v>7</v>
      </c>
      <c r="B187" s="832" t="s">
        <v>1830</v>
      </c>
      <c r="C187" s="832" t="s">
        <v>1836</v>
      </c>
      <c r="D187" s="833" t="s">
        <v>2769</v>
      </c>
      <c r="E187" s="834" t="s">
        <v>1851</v>
      </c>
      <c r="F187" s="832" t="s">
        <v>1831</v>
      </c>
      <c r="G187" s="832" t="s">
        <v>2105</v>
      </c>
      <c r="H187" s="832" t="s">
        <v>570</v>
      </c>
      <c r="I187" s="832" t="s">
        <v>2106</v>
      </c>
      <c r="J187" s="832" t="s">
        <v>2107</v>
      </c>
      <c r="K187" s="832" t="s">
        <v>2108</v>
      </c>
      <c r="L187" s="835">
        <v>55.77</v>
      </c>
      <c r="M187" s="835">
        <v>167.31</v>
      </c>
      <c r="N187" s="832">
        <v>3</v>
      </c>
      <c r="O187" s="836">
        <v>1</v>
      </c>
      <c r="P187" s="835">
        <v>111.54</v>
      </c>
      <c r="Q187" s="837">
        <v>0.66666666666666674</v>
      </c>
      <c r="R187" s="832">
        <v>2</v>
      </c>
      <c r="S187" s="837">
        <v>0.66666666666666663</v>
      </c>
      <c r="T187" s="836">
        <v>0.5</v>
      </c>
      <c r="U187" s="838">
        <v>0.5</v>
      </c>
    </row>
    <row r="188" spans="1:21" ht="14.4" customHeight="1" x14ac:dyDescent="0.3">
      <c r="A188" s="831">
        <v>7</v>
      </c>
      <c r="B188" s="832" t="s">
        <v>1830</v>
      </c>
      <c r="C188" s="832" t="s">
        <v>1836</v>
      </c>
      <c r="D188" s="833" t="s">
        <v>2769</v>
      </c>
      <c r="E188" s="834" t="s">
        <v>1851</v>
      </c>
      <c r="F188" s="832" t="s">
        <v>1831</v>
      </c>
      <c r="G188" s="832" t="s">
        <v>2109</v>
      </c>
      <c r="H188" s="832" t="s">
        <v>570</v>
      </c>
      <c r="I188" s="832" t="s">
        <v>2110</v>
      </c>
      <c r="J188" s="832" t="s">
        <v>2111</v>
      </c>
      <c r="K188" s="832" t="s">
        <v>2112</v>
      </c>
      <c r="L188" s="835">
        <v>754.04</v>
      </c>
      <c r="M188" s="835">
        <v>15834.84</v>
      </c>
      <c r="N188" s="832">
        <v>21</v>
      </c>
      <c r="O188" s="836">
        <v>5</v>
      </c>
      <c r="P188" s="835">
        <v>15834.84</v>
      </c>
      <c r="Q188" s="837">
        <v>1</v>
      </c>
      <c r="R188" s="832">
        <v>21</v>
      </c>
      <c r="S188" s="837">
        <v>1</v>
      </c>
      <c r="T188" s="836">
        <v>5</v>
      </c>
      <c r="U188" s="838">
        <v>1</v>
      </c>
    </row>
    <row r="189" spans="1:21" ht="14.4" customHeight="1" x14ac:dyDescent="0.3">
      <c r="A189" s="831">
        <v>7</v>
      </c>
      <c r="B189" s="832" t="s">
        <v>1830</v>
      </c>
      <c r="C189" s="832" t="s">
        <v>1836</v>
      </c>
      <c r="D189" s="833" t="s">
        <v>2769</v>
      </c>
      <c r="E189" s="834" t="s">
        <v>1851</v>
      </c>
      <c r="F189" s="832" t="s">
        <v>1831</v>
      </c>
      <c r="G189" s="832" t="s">
        <v>2109</v>
      </c>
      <c r="H189" s="832" t="s">
        <v>570</v>
      </c>
      <c r="I189" s="832" t="s">
        <v>2315</v>
      </c>
      <c r="J189" s="832" t="s">
        <v>2111</v>
      </c>
      <c r="K189" s="832" t="s">
        <v>2316</v>
      </c>
      <c r="L189" s="835">
        <v>1131.06</v>
      </c>
      <c r="M189" s="835">
        <v>13572.72</v>
      </c>
      <c r="N189" s="832">
        <v>12</v>
      </c>
      <c r="O189" s="836">
        <v>2</v>
      </c>
      <c r="P189" s="835">
        <v>13572.72</v>
      </c>
      <c r="Q189" s="837">
        <v>1</v>
      </c>
      <c r="R189" s="832">
        <v>12</v>
      </c>
      <c r="S189" s="837">
        <v>1</v>
      </c>
      <c r="T189" s="836">
        <v>2</v>
      </c>
      <c r="U189" s="838">
        <v>1</v>
      </c>
    </row>
    <row r="190" spans="1:21" ht="14.4" customHeight="1" x14ac:dyDescent="0.3">
      <c r="A190" s="831">
        <v>7</v>
      </c>
      <c r="B190" s="832" t="s">
        <v>1830</v>
      </c>
      <c r="C190" s="832" t="s">
        <v>1836</v>
      </c>
      <c r="D190" s="833" t="s">
        <v>2769</v>
      </c>
      <c r="E190" s="834" t="s">
        <v>1851</v>
      </c>
      <c r="F190" s="832" t="s">
        <v>1831</v>
      </c>
      <c r="G190" s="832" t="s">
        <v>2109</v>
      </c>
      <c r="H190" s="832" t="s">
        <v>570</v>
      </c>
      <c r="I190" s="832" t="s">
        <v>2260</v>
      </c>
      <c r="J190" s="832" t="s">
        <v>2111</v>
      </c>
      <c r="K190" s="832" t="s">
        <v>2261</v>
      </c>
      <c r="L190" s="835">
        <v>1508.08</v>
      </c>
      <c r="M190" s="835">
        <v>9048.48</v>
      </c>
      <c r="N190" s="832">
        <v>6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7</v>
      </c>
      <c r="B191" s="832" t="s">
        <v>1830</v>
      </c>
      <c r="C191" s="832" t="s">
        <v>1836</v>
      </c>
      <c r="D191" s="833" t="s">
        <v>2769</v>
      </c>
      <c r="E191" s="834" t="s">
        <v>1851</v>
      </c>
      <c r="F191" s="832" t="s">
        <v>1831</v>
      </c>
      <c r="G191" s="832" t="s">
        <v>2109</v>
      </c>
      <c r="H191" s="832" t="s">
        <v>570</v>
      </c>
      <c r="I191" s="832" t="s">
        <v>2317</v>
      </c>
      <c r="J191" s="832" t="s">
        <v>2111</v>
      </c>
      <c r="K191" s="832" t="s">
        <v>2318</v>
      </c>
      <c r="L191" s="835">
        <v>1508.08</v>
      </c>
      <c r="M191" s="835">
        <v>6032.32</v>
      </c>
      <c r="N191" s="832">
        <v>4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7</v>
      </c>
      <c r="B192" s="832" t="s">
        <v>1830</v>
      </c>
      <c r="C192" s="832" t="s">
        <v>1836</v>
      </c>
      <c r="D192" s="833" t="s">
        <v>2769</v>
      </c>
      <c r="E192" s="834" t="s">
        <v>1851</v>
      </c>
      <c r="F192" s="832" t="s">
        <v>1831</v>
      </c>
      <c r="G192" s="832" t="s">
        <v>1898</v>
      </c>
      <c r="H192" s="832" t="s">
        <v>660</v>
      </c>
      <c r="I192" s="832" t="s">
        <v>2115</v>
      </c>
      <c r="J192" s="832" t="s">
        <v>756</v>
      </c>
      <c r="K192" s="832" t="s">
        <v>757</v>
      </c>
      <c r="L192" s="835">
        <v>65.989999999999995</v>
      </c>
      <c r="M192" s="835">
        <v>2441.6299999999997</v>
      </c>
      <c r="N192" s="832">
        <v>37</v>
      </c>
      <c r="O192" s="836">
        <v>7.5</v>
      </c>
      <c r="P192" s="835">
        <v>2243.66</v>
      </c>
      <c r="Q192" s="837">
        <v>0.91891891891891897</v>
      </c>
      <c r="R192" s="832">
        <v>34</v>
      </c>
      <c r="S192" s="837">
        <v>0.91891891891891897</v>
      </c>
      <c r="T192" s="836">
        <v>7</v>
      </c>
      <c r="U192" s="838">
        <v>0.93333333333333335</v>
      </c>
    </row>
    <row r="193" spans="1:21" ht="14.4" customHeight="1" x14ac:dyDescent="0.3">
      <c r="A193" s="831">
        <v>7</v>
      </c>
      <c r="B193" s="832" t="s">
        <v>1830</v>
      </c>
      <c r="C193" s="832" t="s">
        <v>1836</v>
      </c>
      <c r="D193" s="833" t="s">
        <v>2769</v>
      </c>
      <c r="E193" s="834" t="s">
        <v>1851</v>
      </c>
      <c r="F193" s="832" t="s">
        <v>1831</v>
      </c>
      <c r="G193" s="832" t="s">
        <v>1898</v>
      </c>
      <c r="H193" s="832" t="s">
        <v>660</v>
      </c>
      <c r="I193" s="832" t="s">
        <v>2319</v>
      </c>
      <c r="J193" s="832" t="s">
        <v>758</v>
      </c>
      <c r="K193" s="832" t="s">
        <v>759</v>
      </c>
      <c r="L193" s="835">
        <v>132</v>
      </c>
      <c r="M193" s="835">
        <v>1320</v>
      </c>
      <c r="N193" s="832">
        <v>10</v>
      </c>
      <c r="O193" s="836">
        <v>2</v>
      </c>
      <c r="P193" s="835">
        <v>924</v>
      </c>
      <c r="Q193" s="837">
        <v>0.7</v>
      </c>
      <c r="R193" s="832">
        <v>7</v>
      </c>
      <c r="S193" s="837">
        <v>0.7</v>
      </c>
      <c r="T193" s="836">
        <v>1.5</v>
      </c>
      <c r="U193" s="838">
        <v>0.75</v>
      </c>
    </row>
    <row r="194" spans="1:21" ht="14.4" customHeight="1" x14ac:dyDescent="0.3">
      <c r="A194" s="831">
        <v>7</v>
      </c>
      <c r="B194" s="832" t="s">
        <v>1830</v>
      </c>
      <c r="C194" s="832" t="s">
        <v>1836</v>
      </c>
      <c r="D194" s="833" t="s">
        <v>2769</v>
      </c>
      <c r="E194" s="834" t="s">
        <v>1851</v>
      </c>
      <c r="F194" s="832" t="s">
        <v>1831</v>
      </c>
      <c r="G194" s="832" t="s">
        <v>1898</v>
      </c>
      <c r="H194" s="832" t="s">
        <v>570</v>
      </c>
      <c r="I194" s="832" t="s">
        <v>2320</v>
      </c>
      <c r="J194" s="832" t="s">
        <v>756</v>
      </c>
      <c r="K194" s="832" t="s">
        <v>757</v>
      </c>
      <c r="L194" s="835">
        <v>65.989999999999995</v>
      </c>
      <c r="M194" s="835">
        <v>197.96999999999997</v>
      </c>
      <c r="N194" s="832">
        <v>3</v>
      </c>
      <c r="O194" s="836">
        <v>0.5</v>
      </c>
      <c r="P194" s="835">
        <v>197.96999999999997</v>
      </c>
      <c r="Q194" s="837">
        <v>1</v>
      </c>
      <c r="R194" s="832">
        <v>3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7</v>
      </c>
      <c r="B195" s="832" t="s">
        <v>1830</v>
      </c>
      <c r="C195" s="832" t="s">
        <v>1836</v>
      </c>
      <c r="D195" s="833" t="s">
        <v>2769</v>
      </c>
      <c r="E195" s="834" t="s">
        <v>1851</v>
      </c>
      <c r="F195" s="832" t="s">
        <v>1831</v>
      </c>
      <c r="G195" s="832" t="s">
        <v>1902</v>
      </c>
      <c r="H195" s="832" t="s">
        <v>570</v>
      </c>
      <c r="I195" s="832" t="s">
        <v>1903</v>
      </c>
      <c r="J195" s="832" t="s">
        <v>1904</v>
      </c>
      <c r="K195" s="832" t="s">
        <v>1905</v>
      </c>
      <c r="L195" s="835">
        <v>29.13</v>
      </c>
      <c r="M195" s="835">
        <v>1281.7200000000003</v>
      </c>
      <c r="N195" s="832">
        <v>44</v>
      </c>
      <c r="O195" s="836">
        <v>10.5</v>
      </c>
      <c r="P195" s="835">
        <v>1136.0700000000002</v>
      </c>
      <c r="Q195" s="837">
        <v>0.88636363636363635</v>
      </c>
      <c r="R195" s="832">
        <v>39</v>
      </c>
      <c r="S195" s="837">
        <v>0.88636363636363635</v>
      </c>
      <c r="T195" s="836">
        <v>9.5</v>
      </c>
      <c r="U195" s="838">
        <v>0.90476190476190477</v>
      </c>
    </row>
    <row r="196" spans="1:21" ht="14.4" customHeight="1" x14ac:dyDescent="0.3">
      <c r="A196" s="831">
        <v>7</v>
      </c>
      <c r="B196" s="832" t="s">
        <v>1830</v>
      </c>
      <c r="C196" s="832" t="s">
        <v>1836</v>
      </c>
      <c r="D196" s="833" t="s">
        <v>2769</v>
      </c>
      <c r="E196" s="834" t="s">
        <v>1851</v>
      </c>
      <c r="F196" s="832" t="s">
        <v>1831</v>
      </c>
      <c r="G196" s="832" t="s">
        <v>1902</v>
      </c>
      <c r="H196" s="832" t="s">
        <v>570</v>
      </c>
      <c r="I196" s="832" t="s">
        <v>2120</v>
      </c>
      <c r="J196" s="832" t="s">
        <v>1904</v>
      </c>
      <c r="K196" s="832" t="s">
        <v>2121</v>
      </c>
      <c r="L196" s="835">
        <v>80.319999999999993</v>
      </c>
      <c r="M196" s="835">
        <v>481.91999999999996</v>
      </c>
      <c r="N196" s="832">
        <v>6</v>
      </c>
      <c r="O196" s="836">
        <v>1</v>
      </c>
      <c r="P196" s="835">
        <v>240.95999999999998</v>
      </c>
      <c r="Q196" s="837">
        <v>0.5</v>
      </c>
      <c r="R196" s="832">
        <v>3</v>
      </c>
      <c r="S196" s="837">
        <v>0.5</v>
      </c>
      <c r="T196" s="836">
        <v>0.5</v>
      </c>
      <c r="U196" s="838">
        <v>0.5</v>
      </c>
    </row>
    <row r="197" spans="1:21" ht="14.4" customHeight="1" x14ac:dyDescent="0.3">
      <c r="A197" s="831">
        <v>7</v>
      </c>
      <c r="B197" s="832" t="s">
        <v>1830</v>
      </c>
      <c r="C197" s="832" t="s">
        <v>1836</v>
      </c>
      <c r="D197" s="833" t="s">
        <v>2769</v>
      </c>
      <c r="E197" s="834" t="s">
        <v>1851</v>
      </c>
      <c r="F197" s="832" t="s">
        <v>1831</v>
      </c>
      <c r="G197" s="832" t="s">
        <v>2262</v>
      </c>
      <c r="H197" s="832" t="s">
        <v>660</v>
      </c>
      <c r="I197" s="832" t="s">
        <v>2263</v>
      </c>
      <c r="J197" s="832" t="s">
        <v>2264</v>
      </c>
      <c r="K197" s="832" t="s">
        <v>2265</v>
      </c>
      <c r="L197" s="835">
        <v>561.76</v>
      </c>
      <c r="M197" s="835">
        <v>8988.16</v>
      </c>
      <c r="N197" s="832">
        <v>16</v>
      </c>
      <c r="O197" s="836">
        <v>2.5</v>
      </c>
      <c r="P197" s="835">
        <v>2247.04</v>
      </c>
      <c r="Q197" s="837">
        <v>0.25</v>
      </c>
      <c r="R197" s="832">
        <v>4</v>
      </c>
      <c r="S197" s="837">
        <v>0.25</v>
      </c>
      <c r="T197" s="836">
        <v>1</v>
      </c>
      <c r="U197" s="838">
        <v>0.4</v>
      </c>
    </row>
    <row r="198" spans="1:21" ht="14.4" customHeight="1" x14ac:dyDescent="0.3">
      <c r="A198" s="831">
        <v>7</v>
      </c>
      <c r="B198" s="832" t="s">
        <v>1830</v>
      </c>
      <c r="C198" s="832" t="s">
        <v>1836</v>
      </c>
      <c r="D198" s="833" t="s">
        <v>2769</v>
      </c>
      <c r="E198" s="834" t="s">
        <v>1851</v>
      </c>
      <c r="F198" s="832" t="s">
        <v>1831</v>
      </c>
      <c r="G198" s="832" t="s">
        <v>2124</v>
      </c>
      <c r="H198" s="832" t="s">
        <v>570</v>
      </c>
      <c r="I198" s="832" t="s">
        <v>2321</v>
      </c>
      <c r="J198" s="832" t="s">
        <v>2129</v>
      </c>
      <c r="K198" s="832" t="s">
        <v>2322</v>
      </c>
      <c r="L198" s="835">
        <v>232.68</v>
      </c>
      <c r="M198" s="835">
        <v>2792.16</v>
      </c>
      <c r="N198" s="832">
        <v>12</v>
      </c>
      <c r="O198" s="836">
        <v>2</v>
      </c>
      <c r="P198" s="835">
        <v>1396.08</v>
      </c>
      <c r="Q198" s="837">
        <v>0.5</v>
      </c>
      <c r="R198" s="832">
        <v>6</v>
      </c>
      <c r="S198" s="837">
        <v>0.5</v>
      </c>
      <c r="T198" s="836">
        <v>1</v>
      </c>
      <c r="U198" s="838">
        <v>0.5</v>
      </c>
    </row>
    <row r="199" spans="1:21" ht="14.4" customHeight="1" x14ac:dyDescent="0.3">
      <c r="A199" s="831">
        <v>7</v>
      </c>
      <c r="B199" s="832" t="s">
        <v>1830</v>
      </c>
      <c r="C199" s="832" t="s">
        <v>1836</v>
      </c>
      <c r="D199" s="833" t="s">
        <v>2769</v>
      </c>
      <c r="E199" s="834" t="s">
        <v>1851</v>
      </c>
      <c r="F199" s="832" t="s">
        <v>1831</v>
      </c>
      <c r="G199" s="832" t="s">
        <v>2124</v>
      </c>
      <c r="H199" s="832" t="s">
        <v>570</v>
      </c>
      <c r="I199" s="832" t="s">
        <v>2125</v>
      </c>
      <c r="J199" s="832" t="s">
        <v>2126</v>
      </c>
      <c r="K199" s="832" t="s">
        <v>2127</v>
      </c>
      <c r="L199" s="835">
        <v>1938.97</v>
      </c>
      <c r="M199" s="835">
        <v>11633.82</v>
      </c>
      <c r="N199" s="832">
        <v>6</v>
      </c>
      <c r="O199" s="836">
        <v>1</v>
      </c>
      <c r="P199" s="835">
        <v>11633.82</v>
      </c>
      <c r="Q199" s="837">
        <v>1</v>
      </c>
      <c r="R199" s="832">
        <v>6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7</v>
      </c>
      <c r="B200" s="832" t="s">
        <v>1830</v>
      </c>
      <c r="C200" s="832" t="s">
        <v>1836</v>
      </c>
      <c r="D200" s="833" t="s">
        <v>2769</v>
      </c>
      <c r="E200" s="834" t="s">
        <v>1851</v>
      </c>
      <c r="F200" s="832" t="s">
        <v>1831</v>
      </c>
      <c r="G200" s="832" t="s">
        <v>2124</v>
      </c>
      <c r="H200" s="832" t="s">
        <v>570</v>
      </c>
      <c r="I200" s="832" t="s">
        <v>2323</v>
      </c>
      <c r="J200" s="832" t="s">
        <v>2129</v>
      </c>
      <c r="K200" s="832" t="s">
        <v>2324</v>
      </c>
      <c r="L200" s="835">
        <v>1938.97</v>
      </c>
      <c r="M200" s="835">
        <v>29084.55</v>
      </c>
      <c r="N200" s="832">
        <v>15</v>
      </c>
      <c r="O200" s="836">
        <v>3</v>
      </c>
      <c r="P200" s="835">
        <v>29084.55</v>
      </c>
      <c r="Q200" s="837">
        <v>1</v>
      </c>
      <c r="R200" s="832">
        <v>15</v>
      </c>
      <c r="S200" s="837">
        <v>1</v>
      </c>
      <c r="T200" s="836">
        <v>3</v>
      </c>
      <c r="U200" s="838">
        <v>1</v>
      </c>
    </row>
    <row r="201" spans="1:21" ht="14.4" customHeight="1" x14ac:dyDescent="0.3">
      <c r="A201" s="831">
        <v>7</v>
      </c>
      <c r="B201" s="832" t="s">
        <v>1830</v>
      </c>
      <c r="C201" s="832" t="s">
        <v>1836</v>
      </c>
      <c r="D201" s="833" t="s">
        <v>2769</v>
      </c>
      <c r="E201" s="834" t="s">
        <v>1851</v>
      </c>
      <c r="F201" s="832" t="s">
        <v>1831</v>
      </c>
      <c r="G201" s="832" t="s">
        <v>2124</v>
      </c>
      <c r="H201" s="832" t="s">
        <v>570</v>
      </c>
      <c r="I201" s="832" t="s">
        <v>2325</v>
      </c>
      <c r="J201" s="832" t="s">
        <v>2129</v>
      </c>
      <c r="K201" s="832" t="s">
        <v>2326</v>
      </c>
      <c r="L201" s="835">
        <v>1454.23</v>
      </c>
      <c r="M201" s="835">
        <v>8725.380000000001</v>
      </c>
      <c r="N201" s="832">
        <v>6</v>
      </c>
      <c r="O201" s="836"/>
      <c r="P201" s="835">
        <v>8725.380000000001</v>
      </c>
      <c r="Q201" s="837">
        <v>1</v>
      </c>
      <c r="R201" s="832">
        <v>6</v>
      </c>
      <c r="S201" s="837">
        <v>1</v>
      </c>
      <c r="T201" s="836"/>
      <c r="U201" s="838"/>
    </row>
    <row r="202" spans="1:21" ht="14.4" customHeight="1" x14ac:dyDescent="0.3">
      <c r="A202" s="831">
        <v>7</v>
      </c>
      <c r="B202" s="832" t="s">
        <v>1830</v>
      </c>
      <c r="C202" s="832" t="s">
        <v>1836</v>
      </c>
      <c r="D202" s="833" t="s">
        <v>2769</v>
      </c>
      <c r="E202" s="834" t="s">
        <v>1851</v>
      </c>
      <c r="F202" s="832" t="s">
        <v>1831</v>
      </c>
      <c r="G202" s="832" t="s">
        <v>2124</v>
      </c>
      <c r="H202" s="832" t="s">
        <v>570</v>
      </c>
      <c r="I202" s="832" t="s">
        <v>2128</v>
      </c>
      <c r="J202" s="832" t="s">
        <v>2129</v>
      </c>
      <c r="K202" s="832" t="s">
        <v>2130</v>
      </c>
      <c r="L202" s="835">
        <v>484.75</v>
      </c>
      <c r="M202" s="835">
        <v>5817</v>
      </c>
      <c r="N202" s="832">
        <v>12</v>
      </c>
      <c r="O202" s="836">
        <v>2</v>
      </c>
      <c r="P202" s="835">
        <v>5817</v>
      </c>
      <c r="Q202" s="837">
        <v>1</v>
      </c>
      <c r="R202" s="832">
        <v>12</v>
      </c>
      <c r="S202" s="837">
        <v>1</v>
      </c>
      <c r="T202" s="836">
        <v>2</v>
      </c>
      <c r="U202" s="838">
        <v>1</v>
      </c>
    </row>
    <row r="203" spans="1:21" ht="14.4" customHeight="1" x14ac:dyDescent="0.3">
      <c r="A203" s="831">
        <v>7</v>
      </c>
      <c r="B203" s="832" t="s">
        <v>1830</v>
      </c>
      <c r="C203" s="832" t="s">
        <v>1836</v>
      </c>
      <c r="D203" s="833" t="s">
        <v>2769</v>
      </c>
      <c r="E203" s="834" t="s">
        <v>1851</v>
      </c>
      <c r="F203" s="832" t="s">
        <v>1831</v>
      </c>
      <c r="G203" s="832" t="s">
        <v>2124</v>
      </c>
      <c r="H203" s="832" t="s">
        <v>570</v>
      </c>
      <c r="I203" s="832" t="s">
        <v>2327</v>
      </c>
      <c r="J203" s="832" t="s">
        <v>2126</v>
      </c>
      <c r="K203" s="832" t="s">
        <v>1763</v>
      </c>
      <c r="L203" s="835">
        <v>484.75</v>
      </c>
      <c r="M203" s="835">
        <v>2908.5</v>
      </c>
      <c r="N203" s="832">
        <v>6</v>
      </c>
      <c r="O203" s="836">
        <v>1</v>
      </c>
      <c r="P203" s="835">
        <v>2908.5</v>
      </c>
      <c r="Q203" s="837">
        <v>1</v>
      </c>
      <c r="R203" s="832">
        <v>6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7</v>
      </c>
      <c r="B204" s="832" t="s">
        <v>1830</v>
      </c>
      <c r="C204" s="832" t="s">
        <v>1836</v>
      </c>
      <c r="D204" s="833" t="s">
        <v>2769</v>
      </c>
      <c r="E204" s="834" t="s">
        <v>1851</v>
      </c>
      <c r="F204" s="832" t="s">
        <v>1831</v>
      </c>
      <c r="G204" s="832" t="s">
        <v>2124</v>
      </c>
      <c r="H204" s="832" t="s">
        <v>660</v>
      </c>
      <c r="I204" s="832" t="s">
        <v>2131</v>
      </c>
      <c r="J204" s="832" t="s">
        <v>1762</v>
      </c>
      <c r="K204" s="832" t="s">
        <v>2132</v>
      </c>
      <c r="L204" s="835">
        <v>969.48</v>
      </c>
      <c r="M204" s="835">
        <v>5816.88</v>
      </c>
      <c r="N204" s="832">
        <v>6</v>
      </c>
      <c r="O204" s="836">
        <v>1</v>
      </c>
      <c r="P204" s="835">
        <v>5816.88</v>
      </c>
      <c r="Q204" s="837">
        <v>1</v>
      </c>
      <c r="R204" s="832">
        <v>6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7</v>
      </c>
      <c r="B205" s="832" t="s">
        <v>1830</v>
      </c>
      <c r="C205" s="832" t="s">
        <v>1836</v>
      </c>
      <c r="D205" s="833" t="s">
        <v>2769</v>
      </c>
      <c r="E205" s="834" t="s">
        <v>1851</v>
      </c>
      <c r="F205" s="832" t="s">
        <v>1831</v>
      </c>
      <c r="G205" s="832" t="s">
        <v>2134</v>
      </c>
      <c r="H205" s="832" t="s">
        <v>570</v>
      </c>
      <c r="I205" s="832" t="s">
        <v>2135</v>
      </c>
      <c r="J205" s="832" t="s">
        <v>2136</v>
      </c>
      <c r="K205" s="832" t="s">
        <v>2137</v>
      </c>
      <c r="L205" s="835">
        <v>339.47</v>
      </c>
      <c r="M205" s="835">
        <v>11881.45</v>
      </c>
      <c r="N205" s="832">
        <v>35</v>
      </c>
      <c r="O205" s="836">
        <v>8.5</v>
      </c>
      <c r="P205" s="835">
        <v>6110.4600000000009</v>
      </c>
      <c r="Q205" s="837">
        <v>0.51428571428571435</v>
      </c>
      <c r="R205" s="832">
        <v>18</v>
      </c>
      <c r="S205" s="837">
        <v>0.51428571428571423</v>
      </c>
      <c r="T205" s="836">
        <v>5</v>
      </c>
      <c r="U205" s="838">
        <v>0.58823529411764708</v>
      </c>
    </row>
    <row r="206" spans="1:21" ht="14.4" customHeight="1" x14ac:dyDescent="0.3">
      <c r="A206" s="831">
        <v>7</v>
      </c>
      <c r="B206" s="832" t="s">
        <v>1830</v>
      </c>
      <c r="C206" s="832" t="s">
        <v>1836</v>
      </c>
      <c r="D206" s="833" t="s">
        <v>2769</v>
      </c>
      <c r="E206" s="834" t="s">
        <v>1851</v>
      </c>
      <c r="F206" s="832" t="s">
        <v>1831</v>
      </c>
      <c r="G206" s="832" t="s">
        <v>2134</v>
      </c>
      <c r="H206" s="832" t="s">
        <v>570</v>
      </c>
      <c r="I206" s="832" t="s">
        <v>2328</v>
      </c>
      <c r="J206" s="832" t="s">
        <v>2329</v>
      </c>
      <c r="K206" s="832" t="s">
        <v>2330</v>
      </c>
      <c r="L206" s="835">
        <v>763.63</v>
      </c>
      <c r="M206" s="835">
        <v>4581.78</v>
      </c>
      <c r="N206" s="832">
        <v>6</v>
      </c>
      <c r="O206" s="836">
        <v>2</v>
      </c>
      <c r="P206" s="835">
        <v>763.63</v>
      </c>
      <c r="Q206" s="837">
        <v>0.16666666666666669</v>
      </c>
      <c r="R206" s="832">
        <v>1</v>
      </c>
      <c r="S206" s="837">
        <v>0.16666666666666666</v>
      </c>
      <c r="T206" s="836">
        <v>1</v>
      </c>
      <c r="U206" s="838">
        <v>0.5</v>
      </c>
    </row>
    <row r="207" spans="1:21" ht="14.4" customHeight="1" x14ac:dyDescent="0.3">
      <c r="A207" s="831">
        <v>7</v>
      </c>
      <c r="B207" s="832" t="s">
        <v>1830</v>
      </c>
      <c r="C207" s="832" t="s">
        <v>1836</v>
      </c>
      <c r="D207" s="833" t="s">
        <v>2769</v>
      </c>
      <c r="E207" s="834" t="s">
        <v>1851</v>
      </c>
      <c r="F207" s="832" t="s">
        <v>1831</v>
      </c>
      <c r="G207" s="832" t="s">
        <v>2134</v>
      </c>
      <c r="H207" s="832" t="s">
        <v>570</v>
      </c>
      <c r="I207" s="832" t="s">
        <v>2331</v>
      </c>
      <c r="J207" s="832" t="s">
        <v>2332</v>
      </c>
      <c r="K207" s="832" t="s">
        <v>2311</v>
      </c>
      <c r="L207" s="835">
        <v>113.16</v>
      </c>
      <c r="M207" s="835">
        <v>226.32</v>
      </c>
      <c r="N207" s="832">
        <v>2</v>
      </c>
      <c r="O207" s="836">
        <v>1</v>
      </c>
      <c r="P207" s="835">
        <v>226.32</v>
      </c>
      <c r="Q207" s="837">
        <v>1</v>
      </c>
      <c r="R207" s="832">
        <v>2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7</v>
      </c>
      <c r="B208" s="832" t="s">
        <v>1830</v>
      </c>
      <c r="C208" s="832" t="s">
        <v>1836</v>
      </c>
      <c r="D208" s="833" t="s">
        <v>2769</v>
      </c>
      <c r="E208" s="834" t="s">
        <v>1851</v>
      </c>
      <c r="F208" s="832" t="s">
        <v>1831</v>
      </c>
      <c r="G208" s="832" t="s">
        <v>2142</v>
      </c>
      <c r="H208" s="832" t="s">
        <v>570</v>
      </c>
      <c r="I208" s="832" t="s">
        <v>2333</v>
      </c>
      <c r="J208" s="832" t="s">
        <v>2144</v>
      </c>
      <c r="K208" s="832" t="s">
        <v>2334</v>
      </c>
      <c r="L208" s="835">
        <v>552.64</v>
      </c>
      <c r="M208" s="835">
        <v>3315.84</v>
      </c>
      <c r="N208" s="832">
        <v>6</v>
      </c>
      <c r="O208" s="836">
        <v>2</v>
      </c>
      <c r="P208" s="835">
        <v>3315.84</v>
      </c>
      <c r="Q208" s="837">
        <v>1</v>
      </c>
      <c r="R208" s="832">
        <v>6</v>
      </c>
      <c r="S208" s="837">
        <v>1</v>
      </c>
      <c r="T208" s="836">
        <v>2</v>
      </c>
      <c r="U208" s="838">
        <v>1</v>
      </c>
    </row>
    <row r="209" spans="1:21" ht="14.4" customHeight="1" x14ac:dyDescent="0.3">
      <c r="A209" s="831">
        <v>7</v>
      </c>
      <c r="B209" s="832" t="s">
        <v>1830</v>
      </c>
      <c r="C209" s="832" t="s">
        <v>1836</v>
      </c>
      <c r="D209" s="833" t="s">
        <v>2769</v>
      </c>
      <c r="E209" s="834" t="s">
        <v>1851</v>
      </c>
      <c r="F209" s="832" t="s">
        <v>1831</v>
      </c>
      <c r="G209" s="832" t="s">
        <v>2142</v>
      </c>
      <c r="H209" s="832" t="s">
        <v>570</v>
      </c>
      <c r="I209" s="832" t="s">
        <v>2143</v>
      </c>
      <c r="J209" s="832" t="s">
        <v>2144</v>
      </c>
      <c r="K209" s="832" t="s">
        <v>2145</v>
      </c>
      <c r="L209" s="835">
        <v>1019.46</v>
      </c>
      <c r="M209" s="835">
        <v>5097.3</v>
      </c>
      <c r="N209" s="832">
        <v>5</v>
      </c>
      <c r="O209" s="836">
        <v>1</v>
      </c>
      <c r="P209" s="835">
        <v>5097.3</v>
      </c>
      <c r="Q209" s="837">
        <v>1</v>
      </c>
      <c r="R209" s="832">
        <v>5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7</v>
      </c>
      <c r="B210" s="832" t="s">
        <v>1830</v>
      </c>
      <c r="C210" s="832" t="s">
        <v>1836</v>
      </c>
      <c r="D210" s="833" t="s">
        <v>2769</v>
      </c>
      <c r="E210" s="834" t="s">
        <v>1851</v>
      </c>
      <c r="F210" s="832" t="s">
        <v>1831</v>
      </c>
      <c r="G210" s="832" t="s">
        <v>1916</v>
      </c>
      <c r="H210" s="832" t="s">
        <v>570</v>
      </c>
      <c r="I210" s="832" t="s">
        <v>2335</v>
      </c>
      <c r="J210" s="832" t="s">
        <v>2336</v>
      </c>
      <c r="K210" s="832" t="s">
        <v>2337</v>
      </c>
      <c r="L210" s="835">
        <v>76.180000000000007</v>
      </c>
      <c r="M210" s="835">
        <v>76.180000000000007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7</v>
      </c>
      <c r="B211" s="832" t="s">
        <v>1830</v>
      </c>
      <c r="C211" s="832" t="s">
        <v>1836</v>
      </c>
      <c r="D211" s="833" t="s">
        <v>2769</v>
      </c>
      <c r="E211" s="834" t="s">
        <v>1851</v>
      </c>
      <c r="F211" s="832" t="s">
        <v>1831</v>
      </c>
      <c r="G211" s="832" t="s">
        <v>2167</v>
      </c>
      <c r="H211" s="832" t="s">
        <v>570</v>
      </c>
      <c r="I211" s="832" t="s">
        <v>2338</v>
      </c>
      <c r="J211" s="832" t="s">
        <v>2339</v>
      </c>
      <c r="K211" s="832" t="s">
        <v>2340</v>
      </c>
      <c r="L211" s="835">
        <v>389.92</v>
      </c>
      <c r="M211" s="835">
        <v>2339.52</v>
      </c>
      <c r="N211" s="832">
        <v>6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7</v>
      </c>
      <c r="B212" s="832" t="s">
        <v>1830</v>
      </c>
      <c r="C212" s="832" t="s">
        <v>1836</v>
      </c>
      <c r="D212" s="833" t="s">
        <v>2769</v>
      </c>
      <c r="E212" s="834" t="s">
        <v>1851</v>
      </c>
      <c r="F212" s="832" t="s">
        <v>1831</v>
      </c>
      <c r="G212" s="832" t="s">
        <v>2167</v>
      </c>
      <c r="H212" s="832" t="s">
        <v>570</v>
      </c>
      <c r="I212" s="832" t="s">
        <v>2341</v>
      </c>
      <c r="J212" s="832" t="s">
        <v>2339</v>
      </c>
      <c r="K212" s="832" t="s">
        <v>2228</v>
      </c>
      <c r="L212" s="835">
        <v>701.65</v>
      </c>
      <c r="M212" s="835">
        <v>6314.8499999999995</v>
      </c>
      <c r="N212" s="832">
        <v>9</v>
      </c>
      <c r="O212" s="836">
        <v>1</v>
      </c>
      <c r="P212" s="835">
        <v>6314.8499999999995</v>
      </c>
      <c r="Q212" s="837">
        <v>1</v>
      </c>
      <c r="R212" s="832">
        <v>9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7</v>
      </c>
      <c r="B213" s="832" t="s">
        <v>1830</v>
      </c>
      <c r="C213" s="832" t="s">
        <v>1836</v>
      </c>
      <c r="D213" s="833" t="s">
        <v>2769</v>
      </c>
      <c r="E213" s="834" t="s">
        <v>1851</v>
      </c>
      <c r="F213" s="832" t="s">
        <v>1831</v>
      </c>
      <c r="G213" s="832" t="s">
        <v>2167</v>
      </c>
      <c r="H213" s="832" t="s">
        <v>570</v>
      </c>
      <c r="I213" s="832" t="s">
        <v>2342</v>
      </c>
      <c r="J213" s="832" t="s">
        <v>2169</v>
      </c>
      <c r="K213" s="832" t="s">
        <v>759</v>
      </c>
      <c r="L213" s="835">
        <v>383.18</v>
      </c>
      <c r="M213" s="835">
        <v>766.36</v>
      </c>
      <c r="N213" s="832">
        <v>2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7</v>
      </c>
      <c r="B214" s="832" t="s">
        <v>1830</v>
      </c>
      <c r="C214" s="832" t="s">
        <v>1836</v>
      </c>
      <c r="D214" s="833" t="s">
        <v>2769</v>
      </c>
      <c r="E214" s="834" t="s">
        <v>1851</v>
      </c>
      <c r="F214" s="832" t="s">
        <v>1831</v>
      </c>
      <c r="G214" s="832" t="s">
        <v>2167</v>
      </c>
      <c r="H214" s="832" t="s">
        <v>570</v>
      </c>
      <c r="I214" s="832" t="s">
        <v>2343</v>
      </c>
      <c r="J214" s="832" t="s">
        <v>2339</v>
      </c>
      <c r="K214" s="832" t="s">
        <v>2344</v>
      </c>
      <c r="L214" s="835">
        <v>233.95</v>
      </c>
      <c r="M214" s="835">
        <v>701.84999999999991</v>
      </c>
      <c r="N214" s="832">
        <v>3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7</v>
      </c>
      <c r="B215" s="832" t="s">
        <v>1830</v>
      </c>
      <c r="C215" s="832" t="s">
        <v>1836</v>
      </c>
      <c r="D215" s="833" t="s">
        <v>2769</v>
      </c>
      <c r="E215" s="834" t="s">
        <v>1851</v>
      </c>
      <c r="F215" s="832" t="s">
        <v>1831</v>
      </c>
      <c r="G215" s="832" t="s">
        <v>2345</v>
      </c>
      <c r="H215" s="832" t="s">
        <v>570</v>
      </c>
      <c r="I215" s="832" t="s">
        <v>2346</v>
      </c>
      <c r="J215" s="832" t="s">
        <v>2347</v>
      </c>
      <c r="K215" s="832" t="s">
        <v>2348</v>
      </c>
      <c r="L215" s="835">
        <v>113.93</v>
      </c>
      <c r="M215" s="835">
        <v>341.79</v>
      </c>
      <c r="N215" s="832">
        <v>3</v>
      </c>
      <c r="O215" s="836">
        <v>0.5</v>
      </c>
      <c r="P215" s="835">
        <v>341.79</v>
      </c>
      <c r="Q215" s="837">
        <v>1</v>
      </c>
      <c r="R215" s="832">
        <v>3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7</v>
      </c>
      <c r="B216" s="832" t="s">
        <v>1830</v>
      </c>
      <c r="C216" s="832" t="s">
        <v>1836</v>
      </c>
      <c r="D216" s="833" t="s">
        <v>2769</v>
      </c>
      <c r="E216" s="834" t="s">
        <v>1851</v>
      </c>
      <c r="F216" s="832" t="s">
        <v>1831</v>
      </c>
      <c r="G216" s="832" t="s">
        <v>2006</v>
      </c>
      <c r="H216" s="832" t="s">
        <v>570</v>
      </c>
      <c r="I216" s="832" t="s">
        <v>2349</v>
      </c>
      <c r="J216" s="832" t="s">
        <v>723</v>
      </c>
      <c r="K216" s="832" t="s">
        <v>2350</v>
      </c>
      <c r="L216" s="835">
        <v>35.25</v>
      </c>
      <c r="M216" s="835">
        <v>211.5</v>
      </c>
      <c r="N216" s="832">
        <v>6</v>
      </c>
      <c r="O216" s="836">
        <v>3</v>
      </c>
      <c r="P216" s="835">
        <v>105.75</v>
      </c>
      <c r="Q216" s="837">
        <v>0.5</v>
      </c>
      <c r="R216" s="832">
        <v>3</v>
      </c>
      <c r="S216" s="837">
        <v>0.5</v>
      </c>
      <c r="T216" s="836">
        <v>1.5</v>
      </c>
      <c r="U216" s="838">
        <v>0.5</v>
      </c>
    </row>
    <row r="217" spans="1:21" ht="14.4" customHeight="1" x14ac:dyDescent="0.3">
      <c r="A217" s="831">
        <v>7</v>
      </c>
      <c r="B217" s="832" t="s">
        <v>1830</v>
      </c>
      <c r="C217" s="832" t="s">
        <v>1836</v>
      </c>
      <c r="D217" s="833" t="s">
        <v>2769</v>
      </c>
      <c r="E217" s="834" t="s">
        <v>1851</v>
      </c>
      <c r="F217" s="832" t="s">
        <v>1831</v>
      </c>
      <c r="G217" s="832" t="s">
        <v>2174</v>
      </c>
      <c r="H217" s="832" t="s">
        <v>570</v>
      </c>
      <c r="I217" s="832" t="s">
        <v>2351</v>
      </c>
      <c r="J217" s="832" t="s">
        <v>2176</v>
      </c>
      <c r="K217" s="832" t="s">
        <v>2186</v>
      </c>
      <c r="L217" s="835">
        <v>1019.46</v>
      </c>
      <c r="M217" s="835">
        <v>5097.3</v>
      </c>
      <c r="N217" s="832">
        <v>5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7</v>
      </c>
      <c r="B218" s="832" t="s">
        <v>1830</v>
      </c>
      <c r="C218" s="832" t="s">
        <v>1836</v>
      </c>
      <c r="D218" s="833" t="s">
        <v>2769</v>
      </c>
      <c r="E218" s="834" t="s">
        <v>1851</v>
      </c>
      <c r="F218" s="832" t="s">
        <v>1831</v>
      </c>
      <c r="G218" s="832" t="s">
        <v>2174</v>
      </c>
      <c r="H218" s="832" t="s">
        <v>660</v>
      </c>
      <c r="I218" s="832" t="s">
        <v>2352</v>
      </c>
      <c r="J218" s="832" t="s">
        <v>2183</v>
      </c>
      <c r="K218" s="832" t="s">
        <v>2177</v>
      </c>
      <c r="L218" s="835">
        <v>2038.93</v>
      </c>
      <c r="M218" s="835">
        <v>22428.23</v>
      </c>
      <c r="N218" s="832">
        <v>11</v>
      </c>
      <c r="O218" s="836">
        <v>3</v>
      </c>
      <c r="P218" s="835">
        <v>22428.23</v>
      </c>
      <c r="Q218" s="837">
        <v>1</v>
      </c>
      <c r="R218" s="832">
        <v>11</v>
      </c>
      <c r="S218" s="837">
        <v>1</v>
      </c>
      <c r="T218" s="836">
        <v>3</v>
      </c>
      <c r="U218" s="838">
        <v>1</v>
      </c>
    </row>
    <row r="219" spans="1:21" ht="14.4" customHeight="1" x14ac:dyDescent="0.3">
      <c r="A219" s="831">
        <v>7</v>
      </c>
      <c r="B219" s="832" t="s">
        <v>1830</v>
      </c>
      <c r="C219" s="832" t="s">
        <v>1836</v>
      </c>
      <c r="D219" s="833" t="s">
        <v>2769</v>
      </c>
      <c r="E219" s="834" t="s">
        <v>1851</v>
      </c>
      <c r="F219" s="832" t="s">
        <v>1831</v>
      </c>
      <c r="G219" s="832" t="s">
        <v>2174</v>
      </c>
      <c r="H219" s="832" t="s">
        <v>660</v>
      </c>
      <c r="I219" s="832" t="s">
        <v>2182</v>
      </c>
      <c r="J219" s="832" t="s">
        <v>2183</v>
      </c>
      <c r="K219" s="832" t="s">
        <v>2181</v>
      </c>
      <c r="L219" s="835">
        <v>355.79</v>
      </c>
      <c r="M219" s="835">
        <v>3557.9000000000005</v>
      </c>
      <c r="N219" s="832">
        <v>10</v>
      </c>
      <c r="O219" s="836">
        <v>3</v>
      </c>
      <c r="P219" s="835">
        <v>3557.9000000000005</v>
      </c>
      <c r="Q219" s="837">
        <v>1</v>
      </c>
      <c r="R219" s="832">
        <v>10</v>
      </c>
      <c r="S219" s="837">
        <v>1</v>
      </c>
      <c r="T219" s="836">
        <v>3</v>
      </c>
      <c r="U219" s="838">
        <v>1</v>
      </c>
    </row>
    <row r="220" spans="1:21" ht="14.4" customHeight="1" x14ac:dyDescent="0.3">
      <c r="A220" s="831">
        <v>7</v>
      </c>
      <c r="B220" s="832" t="s">
        <v>1830</v>
      </c>
      <c r="C220" s="832" t="s">
        <v>1836</v>
      </c>
      <c r="D220" s="833" t="s">
        <v>2769</v>
      </c>
      <c r="E220" s="834" t="s">
        <v>1851</v>
      </c>
      <c r="F220" s="832" t="s">
        <v>1831</v>
      </c>
      <c r="G220" s="832" t="s">
        <v>2174</v>
      </c>
      <c r="H220" s="832" t="s">
        <v>660</v>
      </c>
      <c r="I220" s="832" t="s">
        <v>2184</v>
      </c>
      <c r="J220" s="832" t="s">
        <v>2183</v>
      </c>
      <c r="K220" s="832" t="s">
        <v>2179</v>
      </c>
      <c r="L220" s="835">
        <v>552.64</v>
      </c>
      <c r="M220" s="835">
        <v>10500.16</v>
      </c>
      <c r="N220" s="832">
        <v>19</v>
      </c>
      <c r="O220" s="836">
        <v>5</v>
      </c>
      <c r="P220" s="835">
        <v>10500.16</v>
      </c>
      <c r="Q220" s="837">
        <v>1</v>
      </c>
      <c r="R220" s="832">
        <v>19</v>
      </c>
      <c r="S220" s="837">
        <v>1</v>
      </c>
      <c r="T220" s="836">
        <v>5</v>
      </c>
      <c r="U220" s="838">
        <v>1</v>
      </c>
    </row>
    <row r="221" spans="1:21" ht="14.4" customHeight="1" x14ac:dyDescent="0.3">
      <c r="A221" s="831">
        <v>7</v>
      </c>
      <c r="B221" s="832" t="s">
        <v>1830</v>
      </c>
      <c r="C221" s="832" t="s">
        <v>1836</v>
      </c>
      <c r="D221" s="833" t="s">
        <v>2769</v>
      </c>
      <c r="E221" s="834" t="s">
        <v>1851</v>
      </c>
      <c r="F221" s="832" t="s">
        <v>1831</v>
      </c>
      <c r="G221" s="832" t="s">
        <v>2174</v>
      </c>
      <c r="H221" s="832" t="s">
        <v>660</v>
      </c>
      <c r="I221" s="832" t="s">
        <v>2185</v>
      </c>
      <c r="J221" s="832" t="s">
        <v>2183</v>
      </c>
      <c r="K221" s="832" t="s">
        <v>2186</v>
      </c>
      <c r="L221" s="835">
        <v>1019.46</v>
      </c>
      <c r="M221" s="835">
        <v>23447.579999999998</v>
      </c>
      <c r="N221" s="832">
        <v>23</v>
      </c>
      <c r="O221" s="836">
        <v>5</v>
      </c>
      <c r="P221" s="835">
        <v>18350.28</v>
      </c>
      <c r="Q221" s="837">
        <v>0.78260869565217395</v>
      </c>
      <c r="R221" s="832">
        <v>18</v>
      </c>
      <c r="S221" s="837">
        <v>0.78260869565217395</v>
      </c>
      <c r="T221" s="836">
        <v>4</v>
      </c>
      <c r="U221" s="838">
        <v>0.8</v>
      </c>
    </row>
    <row r="222" spans="1:21" ht="14.4" customHeight="1" x14ac:dyDescent="0.3">
      <c r="A222" s="831">
        <v>7</v>
      </c>
      <c r="B222" s="832" t="s">
        <v>1830</v>
      </c>
      <c r="C222" s="832" t="s">
        <v>1836</v>
      </c>
      <c r="D222" s="833" t="s">
        <v>2769</v>
      </c>
      <c r="E222" s="834" t="s">
        <v>1851</v>
      </c>
      <c r="F222" s="832" t="s">
        <v>1831</v>
      </c>
      <c r="G222" s="832" t="s">
        <v>2174</v>
      </c>
      <c r="H222" s="832" t="s">
        <v>570</v>
      </c>
      <c r="I222" s="832" t="s">
        <v>2353</v>
      </c>
      <c r="J222" s="832" t="s">
        <v>2354</v>
      </c>
      <c r="K222" s="832" t="s">
        <v>2181</v>
      </c>
      <c r="L222" s="835">
        <v>355.79</v>
      </c>
      <c r="M222" s="835">
        <v>1067.3700000000001</v>
      </c>
      <c r="N222" s="832">
        <v>3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7</v>
      </c>
      <c r="B223" s="832" t="s">
        <v>1830</v>
      </c>
      <c r="C223" s="832" t="s">
        <v>1836</v>
      </c>
      <c r="D223" s="833" t="s">
        <v>2769</v>
      </c>
      <c r="E223" s="834" t="s">
        <v>1851</v>
      </c>
      <c r="F223" s="832" t="s">
        <v>1831</v>
      </c>
      <c r="G223" s="832" t="s">
        <v>2187</v>
      </c>
      <c r="H223" s="832" t="s">
        <v>570</v>
      </c>
      <c r="I223" s="832" t="s">
        <v>2188</v>
      </c>
      <c r="J223" s="832" t="s">
        <v>696</v>
      </c>
      <c r="K223" s="832" t="s">
        <v>2189</v>
      </c>
      <c r="L223" s="835">
        <v>108.44</v>
      </c>
      <c r="M223" s="835">
        <v>542.20000000000005</v>
      </c>
      <c r="N223" s="832">
        <v>5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7</v>
      </c>
      <c r="B224" s="832" t="s">
        <v>1830</v>
      </c>
      <c r="C224" s="832" t="s">
        <v>1836</v>
      </c>
      <c r="D224" s="833" t="s">
        <v>2769</v>
      </c>
      <c r="E224" s="834" t="s">
        <v>1851</v>
      </c>
      <c r="F224" s="832" t="s">
        <v>1831</v>
      </c>
      <c r="G224" s="832" t="s">
        <v>2187</v>
      </c>
      <c r="H224" s="832" t="s">
        <v>570</v>
      </c>
      <c r="I224" s="832" t="s">
        <v>2355</v>
      </c>
      <c r="J224" s="832" t="s">
        <v>2356</v>
      </c>
      <c r="K224" s="832" t="s">
        <v>2357</v>
      </c>
      <c r="L224" s="835">
        <v>42.09</v>
      </c>
      <c r="M224" s="835">
        <v>126.27000000000001</v>
      </c>
      <c r="N224" s="832">
        <v>3</v>
      </c>
      <c r="O224" s="836">
        <v>1</v>
      </c>
      <c r="P224" s="835">
        <v>126.27000000000001</v>
      </c>
      <c r="Q224" s="837">
        <v>1</v>
      </c>
      <c r="R224" s="832">
        <v>3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7</v>
      </c>
      <c r="B225" s="832" t="s">
        <v>1830</v>
      </c>
      <c r="C225" s="832" t="s">
        <v>1836</v>
      </c>
      <c r="D225" s="833" t="s">
        <v>2769</v>
      </c>
      <c r="E225" s="834" t="s">
        <v>1851</v>
      </c>
      <c r="F225" s="832" t="s">
        <v>1831</v>
      </c>
      <c r="G225" s="832" t="s">
        <v>2190</v>
      </c>
      <c r="H225" s="832" t="s">
        <v>570</v>
      </c>
      <c r="I225" s="832" t="s">
        <v>2358</v>
      </c>
      <c r="J225" s="832" t="s">
        <v>2192</v>
      </c>
      <c r="K225" s="832" t="s">
        <v>2198</v>
      </c>
      <c r="L225" s="835">
        <v>338.58</v>
      </c>
      <c r="M225" s="835">
        <v>2031.48</v>
      </c>
      <c r="N225" s="832">
        <v>6</v>
      </c>
      <c r="O225" s="836">
        <v>0.5</v>
      </c>
      <c r="P225" s="835">
        <v>2031.48</v>
      </c>
      <c r="Q225" s="837">
        <v>1</v>
      </c>
      <c r="R225" s="832">
        <v>6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7</v>
      </c>
      <c r="B226" s="832" t="s">
        <v>1830</v>
      </c>
      <c r="C226" s="832" t="s">
        <v>1836</v>
      </c>
      <c r="D226" s="833" t="s">
        <v>2769</v>
      </c>
      <c r="E226" s="834" t="s">
        <v>1851</v>
      </c>
      <c r="F226" s="832" t="s">
        <v>1831</v>
      </c>
      <c r="G226" s="832" t="s">
        <v>2190</v>
      </c>
      <c r="H226" s="832" t="s">
        <v>570</v>
      </c>
      <c r="I226" s="832" t="s">
        <v>2359</v>
      </c>
      <c r="J226" s="832" t="s">
        <v>2197</v>
      </c>
      <c r="K226" s="832" t="s">
        <v>2193</v>
      </c>
      <c r="L226" s="835">
        <v>169.29</v>
      </c>
      <c r="M226" s="835">
        <v>338.58</v>
      </c>
      <c r="N226" s="832">
        <v>2</v>
      </c>
      <c r="O226" s="836">
        <v>0.5</v>
      </c>
      <c r="P226" s="835">
        <v>338.58</v>
      </c>
      <c r="Q226" s="837">
        <v>1</v>
      </c>
      <c r="R226" s="832">
        <v>2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7</v>
      </c>
      <c r="B227" s="832" t="s">
        <v>1830</v>
      </c>
      <c r="C227" s="832" t="s">
        <v>1836</v>
      </c>
      <c r="D227" s="833" t="s">
        <v>2769</v>
      </c>
      <c r="E227" s="834" t="s">
        <v>1851</v>
      </c>
      <c r="F227" s="832" t="s">
        <v>1831</v>
      </c>
      <c r="G227" s="832" t="s">
        <v>2190</v>
      </c>
      <c r="H227" s="832" t="s">
        <v>570</v>
      </c>
      <c r="I227" s="832" t="s">
        <v>2196</v>
      </c>
      <c r="J227" s="832" t="s">
        <v>2197</v>
      </c>
      <c r="K227" s="832" t="s">
        <v>2198</v>
      </c>
      <c r="L227" s="835">
        <v>338.58</v>
      </c>
      <c r="M227" s="835">
        <v>677.16</v>
      </c>
      <c r="N227" s="832">
        <v>2</v>
      </c>
      <c r="O227" s="836">
        <v>0.5</v>
      </c>
      <c r="P227" s="835">
        <v>677.16</v>
      </c>
      <c r="Q227" s="837">
        <v>1</v>
      </c>
      <c r="R227" s="832">
        <v>2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7</v>
      </c>
      <c r="B228" s="832" t="s">
        <v>1830</v>
      </c>
      <c r="C228" s="832" t="s">
        <v>1836</v>
      </c>
      <c r="D228" s="833" t="s">
        <v>2769</v>
      </c>
      <c r="E228" s="834" t="s">
        <v>1851</v>
      </c>
      <c r="F228" s="832" t="s">
        <v>1831</v>
      </c>
      <c r="G228" s="832" t="s">
        <v>2190</v>
      </c>
      <c r="H228" s="832" t="s">
        <v>660</v>
      </c>
      <c r="I228" s="832" t="s">
        <v>2199</v>
      </c>
      <c r="J228" s="832" t="s">
        <v>2195</v>
      </c>
      <c r="K228" s="832" t="s">
        <v>2198</v>
      </c>
      <c r="L228" s="835">
        <v>338.58</v>
      </c>
      <c r="M228" s="835">
        <v>1692.8999999999999</v>
      </c>
      <c r="N228" s="832">
        <v>5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7</v>
      </c>
      <c r="B229" s="832" t="s">
        <v>1830</v>
      </c>
      <c r="C229" s="832" t="s">
        <v>1836</v>
      </c>
      <c r="D229" s="833" t="s">
        <v>2769</v>
      </c>
      <c r="E229" s="834" t="s">
        <v>1851</v>
      </c>
      <c r="F229" s="832" t="s">
        <v>1831</v>
      </c>
      <c r="G229" s="832" t="s">
        <v>2190</v>
      </c>
      <c r="H229" s="832" t="s">
        <v>660</v>
      </c>
      <c r="I229" s="832" t="s">
        <v>2200</v>
      </c>
      <c r="J229" s="832" t="s">
        <v>2195</v>
      </c>
      <c r="K229" s="832" t="s">
        <v>2201</v>
      </c>
      <c r="L229" s="835">
        <v>1286.6199999999999</v>
      </c>
      <c r="M229" s="835">
        <v>5146.4799999999996</v>
      </c>
      <c r="N229" s="832">
        <v>4</v>
      </c>
      <c r="O229" s="836">
        <v>1.5</v>
      </c>
      <c r="P229" s="835">
        <v>5146.4799999999996</v>
      </c>
      <c r="Q229" s="837">
        <v>1</v>
      </c>
      <c r="R229" s="832">
        <v>4</v>
      </c>
      <c r="S229" s="837">
        <v>1</v>
      </c>
      <c r="T229" s="836">
        <v>1.5</v>
      </c>
      <c r="U229" s="838">
        <v>1</v>
      </c>
    </row>
    <row r="230" spans="1:21" ht="14.4" customHeight="1" x14ac:dyDescent="0.3">
      <c r="A230" s="831">
        <v>7</v>
      </c>
      <c r="B230" s="832" t="s">
        <v>1830</v>
      </c>
      <c r="C230" s="832" t="s">
        <v>1836</v>
      </c>
      <c r="D230" s="833" t="s">
        <v>2769</v>
      </c>
      <c r="E230" s="834" t="s">
        <v>1851</v>
      </c>
      <c r="F230" s="832" t="s">
        <v>1831</v>
      </c>
      <c r="G230" s="832" t="s">
        <v>2190</v>
      </c>
      <c r="H230" s="832" t="s">
        <v>660</v>
      </c>
      <c r="I230" s="832" t="s">
        <v>2206</v>
      </c>
      <c r="J230" s="832" t="s">
        <v>2195</v>
      </c>
      <c r="K230" s="832" t="s">
        <v>2207</v>
      </c>
      <c r="L230" s="835">
        <v>2573.2199999999998</v>
      </c>
      <c r="M230" s="835">
        <v>54037.619999999995</v>
      </c>
      <c r="N230" s="832">
        <v>21</v>
      </c>
      <c r="O230" s="836">
        <v>7.5</v>
      </c>
      <c r="P230" s="835">
        <v>33451.859999999993</v>
      </c>
      <c r="Q230" s="837">
        <v>0.61904761904761896</v>
      </c>
      <c r="R230" s="832">
        <v>13</v>
      </c>
      <c r="S230" s="837">
        <v>0.61904761904761907</v>
      </c>
      <c r="T230" s="836">
        <v>5</v>
      </c>
      <c r="U230" s="838">
        <v>0.66666666666666663</v>
      </c>
    </row>
    <row r="231" spans="1:21" ht="14.4" customHeight="1" x14ac:dyDescent="0.3">
      <c r="A231" s="831">
        <v>7</v>
      </c>
      <c r="B231" s="832" t="s">
        <v>1830</v>
      </c>
      <c r="C231" s="832" t="s">
        <v>1836</v>
      </c>
      <c r="D231" s="833" t="s">
        <v>2769</v>
      </c>
      <c r="E231" s="834" t="s">
        <v>1851</v>
      </c>
      <c r="F231" s="832" t="s">
        <v>1831</v>
      </c>
      <c r="G231" s="832" t="s">
        <v>2190</v>
      </c>
      <c r="H231" s="832" t="s">
        <v>570</v>
      </c>
      <c r="I231" s="832" t="s">
        <v>2360</v>
      </c>
      <c r="J231" s="832" t="s">
        <v>2203</v>
      </c>
      <c r="K231" s="832" t="s">
        <v>2205</v>
      </c>
      <c r="L231" s="835">
        <v>677.17</v>
      </c>
      <c r="M231" s="835">
        <v>2031.5099999999998</v>
      </c>
      <c r="N231" s="832">
        <v>3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7</v>
      </c>
      <c r="B232" s="832" t="s">
        <v>1830</v>
      </c>
      <c r="C232" s="832" t="s">
        <v>1836</v>
      </c>
      <c r="D232" s="833" t="s">
        <v>2769</v>
      </c>
      <c r="E232" s="834" t="s">
        <v>1851</v>
      </c>
      <c r="F232" s="832" t="s">
        <v>1831</v>
      </c>
      <c r="G232" s="832" t="s">
        <v>2208</v>
      </c>
      <c r="H232" s="832" t="s">
        <v>660</v>
      </c>
      <c r="I232" s="832" t="s">
        <v>1667</v>
      </c>
      <c r="J232" s="832" t="s">
        <v>677</v>
      </c>
      <c r="K232" s="832" t="s">
        <v>927</v>
      </c>
      <c r="L232" s="835">
        <v>0</v>
      </c>
      <c r="M232" s="835">
        <v>0</v>
      </c>
      <c r="N232" s="832">
        <v>13</v>
      </c>
      <c r="O232" s="836">
        <v>2.5</v>
      </c>
      <c r="P232" s="835">
        <v>0</v>
      </c>
      <c r="Q232" s="837"/>
      <c r="R232" s="832">
        <v>8</v>
      </c>
      <c r="S232" s="837">
        <v>0.61538461538461542</v>
      </c>
      <c r="T232" s="836">
        <v>1</v>
      </c>
      <c r="U232" s="838">
        <v>0.4</v>
      </c>
    </row>
    <row r="233" spans="1:21" ht="14.4" customHeight="1" x14ac:dyDescent="0.3">
      <c r="A233" s="831">
        <v>7</v>
      </c>
      <c r="B233" s="832" t="s">
        <v>1830</v>
      </c>
      <c r="C233" s="832" t="s">
        <v>1836</v>
      </c>
      <c r="D233" s="833" t="s">
        <v>2769</v>
      </c>
      <c r="E233" s="834" t="s">
        <v>1851</v>
      </c>
      <c r="F233" s="832" t="s">
        <v>1831</v>
      </c>
      <c r="G233" s="832" t="s">
        <v>2218</v>
      </c>
      <c r="H233" s="832" t="s">
        <v>570</v>
      </c>
      <c r="I233" s="832" t="s">
        <v>2361</v>
      </c>
      <c r="J233" s="832" t="s">
        <v>2313</v>
      </c>
      <c r="K233" s="832" t="s">
        <v>2362</v>
      </c>
      <c r="L233" s="835">
        <v>355.79</v>
      </c>
      <c r="M233" s="835">
        <v>1067.3700000000001</v>
      </c>
      <c r="N233" s="832">
        <v>3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7</v>
      </c>
      <c r="B234" s="832" t="s">
        <v>1830</v>
      </c>
      <c r="C234" s="832" t="s">
        <v>1836</v>
      </c>
      <c r="D234" s="833" t="s">
        <v>2769</v>
      </c>
      <c r="E234" s="834" t="s">
        <v>1851</v>
      </c>
      <c r="F234" s="832" t="s">
        <v>1831</v>
      </c>
      <c r="G234" s="832" t="s">
        <v>2218</v>
      </c>
      <c r="H234" s="832" t="s">
        <v>570</v>
      </c>
      <c r="I234" s="832" t="s">
        <v>2312</v>
      </c>
      <c r="J234" s="832" t="s">
        <v>2313</v>
      </c>
      <c r="K234" s="832" t="s">
        <v>2314</v>
      </c>
      <c r="L234" s="835">
        <v>552.64</v>
      </c>
      <c r="M234" s="835">
        <v>1657.92</v>
      </c>
      <c r="N234" s="832">
        <v>3</v>
      </c>
      <c r="O234" s="836">
        <v>1</v>
      </c>
      <c r="P234" s="835">
        <v>1657.92</v>
      </c>
      <c r="Q234" s="837">
        <v>1</v>
      </c>
      <c r="R234" s="832">
        <v>3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7</v>
      </c>
      <c r="B235" s="832" t="s">
        <v>1830</v>
      </c>
      <c r="C235" s="832" t="s">
        <v>1836</v>
      </c>
      <c r="D235" s="833" t="s">
        <v>2769</v>
      </c>
      <c r="E235" s="834" t="s">
        <v>1851</v>
      </c>
      <c r="F235" s="832" t="s">
        <v>1831</v>
      </c>
      <c r="G235" s="832" t="s">
        <v>2218</v>
      </c>
      <c r="H235" s="832" t="s">
        <v>570</v>
      </c>
      <c r="I235" s="832" t="s">
        <v>2363</v>
      </c>
      <c r="J235" s="832" t="s">
        <v>2313</v>
      </c>
      <c r="K235" s="832" t="s">
        <v>2364</v>
      </c>
      <c r="L235" s="835">
        <v>1019.46</v>
      </c>
      <c r="M235" s="835">
        <v>3058.38</v>
      </c>
      <c r="N235" s="832">
        <v>3</v>
      </c>
      <c r="O235" s="836">
        <v>2</v>
      </c>
      <c r="P235" s="835">
        <v>3058.38</v>
      </c>
      <c r="Q235" s="837">
        <v>1</v>
      </c>
      <c r="R235" s="832">
        <v>3</v>
      </c>
      <c r="S235" s="837">
        <v>1</v>
      </c>
      <c r="T235" s="836">
        <v>2</v>
      </c>
      <c r="U235" s="838">
        <v>1</v>
      </c>
    </row>
    <row r="236" spans="1:21" ht="14.4" customHeight="1" x14ac:dyDescent="0.3">
      <c r="A236" s="831">
        <v>7</v>
      </c>
      <c r="B236" s="832" t="s">
        <v>1830</v>
      </c>
      <c r="C236" s="832" t="s">
        <v>1836</v>
      </c>
      <c r="D236" s="833" t="s">
        <v>2769</v>
      </c>
      <c r="E236" s="834" t="s">
        <v>1851</v>
      </c>
      <c r="F236" s="832" t="s">
        <v>1831</v>
      </c>
      <c r="G236" s="832" t="s">
        <v>2218</v>
      </c>
      <c r="H236" s="832" t="s">
        <v>570</v>
      </c>
      <c r="I236" s="832" t="s">
        <v>2365</v>
      </c>
      <c r="J236" s="832" t="s">
        <v>2313</v>
      </c>
      <c r="K236" s="832" t="s">
        <v>2366</v>
      </c>
      <c r="L236" s="835">
        <v>764.6</v>
      </c>
      <c r="M236" s="835">
        <v>1529.2</v>
      </c>
      <c r="N236" s="832">
        <v>2</v>
      </c>
      <c r="O236" s="836">
        <v>1</v>
      </c>
      <c r="P236" s="835">
        <v>1529.2</v>
      </c>
      <c r="Q236" s="837">
        <v>1</v>
      </c>
      <c r="R236" s="832">
        <v>2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7</v>
      </c>
      <c r="B237" s="832" t="s">
        <v>1830</v>
      </c>
      <c r="C237" s="832" t="s">
        <v>1836</v>
      </c>
      <c r="D237" s="833" t="s">
        <v>2769</v>
      </c>
      <c r="E237" s="834" t="s">
        <v>1851</v>
      </c>
      <c r="F237" s="832" t="s">
        <v>1831</v>
      </c>
      <c r="G237" s="832" t="s">
        <v>2222</v>
      </c>
      <c r="H237" s="832" t="s">
        <v>570</v>
      </c>
      <c r="I237" s="832" t="s">
        <v>2273</v>
      </c>
      <c r="J237" s="832" t="s">
        <v>2274</v>
      </c>
      <c r="K237" s="832" t="s">
        <v>2275</v>
      </c>
      <c r="L237" s="835">
        <v>140.94999999999999</v>
      </c>
      <c r="M237" s="835">
        <v>1268.55</v>
      </c>
      <c r="N237" s="832">
        <v>9</v>
      </c>
      <c r="O237" s="836">
        <v>0.5</v>
      </c>
      <c r="P237" s="835">
        <v>1268.55</v>
      </c>
      <c r="Q237" s="837">
        <v>1</v>
      </c>
      <c r="R237" s="832">
        <v>9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7</v>
      </c>
      <c r="B238" s="832" t="s">
        <v>1830</v>
      </c>
      <c r="C238" s="832" t="s">
        <v>1836</v>
      </c>
      <c r="D238" s="833" t="s">
        <v>2769</v>
      </c>
      <c r="E238" s="834" t="s">
        <v>1851</v>
      </c>
      <c r="F238" s="832" t="s">
        <v>1831</v>
      </c>
      <c r="G238" s="832" t="s">
        <v>2222</v>
      </c>
      <c r="H238" s="832" t="s">
        <v>570</v>
      </c>
      <c r="I238" s="832" t="s">
        <v>2367</v>
      </c>
      <c r="J238" s="832" t="s">
        <v>2227</v>
      </c>
      <c r="K238" s="832" t="s">
        <v>2228</v>
      </c>
      <c r="L238" s="835">
        <v>187.92</v>
      </c>
      <c r="M238" s="835">
        <v>939.59999999999991</v>
      </c>
      <c r="N238" s="832">
        <v>5</v>
      </c>
      <c r="O238" s="836">
        <v>0.5</v>
      </c>
      <c r="P238" s="835">
        <v>939.59999999999991</v>
      </c>
      <c r="Q238" s="837">
        <v>1</v>
      </c>
      <c r="R238" s="832">
        <v>5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7</v>
      </c>
      <c r="B239" s="832" t="s">
        <v>1830</v>
      </c>
      <c r="C239" s="832" t="s">
        <v>1836</v>
      </c>
      <c r="D239" s="833" t="s">
        <v>2769</v>
      </c>
      <c r="E239" s="834" t="s">
        <v>1851</v>
      </c>
      <c r="F239" s="832" t="s">
        <v>1831</v>
      </c>
      <c r="G239" s="832" t="s">
        <v>2222</v>
      </c>
      <c r="H239" s="832" t="s">
        <v>570</v>
      </c>
      <c r="I239" s="832" t="s">
        <v>2368</v>
      </c>
      <c r="J239" s="832" t="s">
        <v>1340</v>
      </c>
      <c r="K239" s="832" t="s">
        <v>2277</v>
      </c>
      <c r="L239" s="835">
        <v>300.68</v>
      </c>
      <c r="M239" s="835">
        <v>902.04</v>
      </c>
      <c r="N239" s="832">
        <v>3</v>
      </c>
      <c r="O239" s="836">
        <v>0.5</v>
      </c>
      <c r="P239" s="835">
        <v>902.04</v>
      </c>
      <c r="Q239" s="837">
        <v>1</v>
      </c>
      <c r="R239" s="832">
        <v>3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7</v>
      </c>
      <c r="B240" s="832" t="s">
        <v>1830</v>
      </c>
      <c r="C240" s="832" t="s">
        <v>1836</v>
      </c>
      <c r="D240" s="833" t="s">
        <v>2769</v>
      </c>
      <c r="E240" s="834" t="s">
        <v>1851</v>
      </c>
      <c r="F240" s="832" t="s">
        <v>1831</v>
      </c>
      <c r="G240" s="832" t="s">
        <v>2233</v>
      </c>
      <c r="H240" s="832" t="s">
        <v>570</v>
      </c>
      <c r="I240" s="832" t="s">
        <v>2369</v>
      </c>
      <c r="J240" s="832" t="s">
        <v>2235</v>
      </c>
      <c r="K240" s="832" t="s">
        <v>2238</v>
      </c>
      <c r="L240" s="835">
        <v>533.42999999999995</v>
      </c>
      <c r="M240" s="835">
        <v>533.42999999999995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7</v>
      </c>
      <c r="B241" s="832" t="s">
        <v>1830</v>
      </c>
      <c r="C241" s="832" t="s">
        <v>1836</v>
      </c>
      <c r="D241" s="833" t="s">
        <v>2769</v>
      </c>
      <c r="E241" s="834" t="s">
        <v>1851</v>
      </c>
      <c r="F241" s="832" t="s">
        <v>1831</v>
      </c>
      <c r="G241" s="832" t="s">
        <v>1986</v>
      </c>
      <c r="H241" s="832" t="s">
        <v>660</v>
      </c>
      <c r="I241" s="832" t="s">
        <v>1693</v>
      </c>
      <c r="J241" s="832" t="s">
        <v>1011</v>
      </c>
      <c r="K241" s="832" t="s">
        <v>1694</v>
      </c>
      <c r="L241" s="835">
        <v>0</v>
      </c>
      <c r="M241" s="835">
        <v>0</v>
      </c>
      <c r="N241" s="832">
        <v>2</v>
      </c>
      <c r="O241" s="836">
        <v>0.5</v>
      </c>
      <c r="P241" s="835">
        <v>0</v>
      </c>
      <c r="Q241" s="837"/>
      <c r="R241" s="832">
        <v>2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7</v>
      </c>
      <c r="B242" s="832" t="s">
        <v>1830</v>
      </c>
      <c r="C242" s="832" t="s">
        <v>1836</v>
      </c>
      <c r="D242" s="833" t="s">
        <v>2769</v>
      </c>
      <c r="E242" s="834" t="s">
        <v>1851</v>
      </c>
      <c r="F242" s="832" t="s">
        <v>1831</v>
      </c>
      <c r="G242" s="832" t="s">
        <v>1986</v>
      </c>
      <c r="H242" s="832" t="s">
        <v>570</v>
      </c>
      <c r="I242" s="832" t="s">
        <v>1987</v>
      </c>
      <c r="J242" s="832" t="s">
        <v>1988</v>
      </c>
      <c r="K242" s="832" t="s">
        <v>1989</v>
      </c>
      <c r="L242" s="835">
        <v>0</v>
      </c>
      <c r="M242" s="835">
        <v>0</v>
      </c>
      <c r="N242" s="832">
        <v>1</v>
      </c>
      <c r="O242" s="836">
        <v>0.5</v>
      </c>
      <c r="P242" s="835">
        <v>0</v>
      </c>
      <c r="Q242" s="837"/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7</v>
      </c>
      <c r="B243" s="832" t="s">
        <v>1830</v>
      </c>
      <c r="C243" s="832" t="s">
        <v>1836</v>
      </c>
      <c r="D243" s="833" t="s">
        <v>2769</v>
      </c>
      <c r="E243" s="834" t="s">
        <v>1851</v>
      </c>
      <c r="F243" s="832" t="s">
        <v>1831</v>
      </c>
      <c r="G243" s="832" t="s">
        <v>2030</v>
      </c>
      <c r="H243" s="832" t="s">
        <v>570</v>
      </c>
      <c r="I243" s="832" t="s">
        <v>2031</v>
      </c>
      <c r="J243" s="832" t="s">
        <v>2032</v>
      </c>
      <c r="K243" s="832" t="s">
        <v>2033</v>
      </c>
      <c r="L243" s="835">
        <v>299.83999999999997</v>
      </c>
      <c r="M243" s="835">
        <v>20688.960000000003</v>
      </c>
      <c r="N243" s="832">
        <v>69</v>
      </c>
      <c r="O243" s="836">
        <v>23</v>
      </c>
      <c r="P243" s="835">
        <v>14392.320000000003</v>
      </c>
      <c r="Q243" s="837">
        <v>0.69565217391304357</v>
      </c>
      <c r="R243" s="832">
        <v>48</v>
      </c>
      <c r="S243" s="837">
        <v>0.69565217391304346</v>
      </c>
      <c r="T243" s="836">
        <v>17.5</v>
      </c>
      <c r="U243" s="838">
        <v>0.76086956521739135</v>
      </c>
    </row>
    <row r="244" spans="1:21" ht="14.4" customHeight="1" x14ac:dyDescent="0.3">
      <c r="A244" s="831">
        <v>7</v>
      </c>
      <c r="B244" s="832" t="s">
        <v>1830</v>
      </c>
      <c r="C244" s="832" t="s">
        <v>1836</v>
      </c>
      <c r="D244" s="833" t="s">
        <v>2769</v>
      </c>
      <c r="E244" s="834" t="s">
        <v>1851</v>
      </c>
      <c r="F244" s="832" t="s">
        <v>1831</v>
      </c>
      <c r="G244" s="832" t="s">
        <v>2030</v>
      </c>
      <c r="H244" s="832" t="s">
        <v>570</v>
      </c>
      <c r="I244" s="832" t="s">
        <v>2065</v>
      </c>
      <c r="J244" s="832" t="s">
        <v>1360</v>
      </c>
      <c r="K244" s="832" t="s">
        <v>1361</v>
      </c>
      <c r="L244" s="835">
        <v>50.32</v>
      </c>
      <c r="M244" s="835">
        <v>100.64</v>
      </c>
      <c r="N244" s="832">
        <v>2</v>
      </c>
      <c r="O244" s="836">
        <v>1</v>
      </c>
      <c r="P244" s="835">
        <v>100.64</v>
      </c>
      <c r="Q244" s="837">
        <v>1</v>
      </c>
      <c r="R244" s="832">
        <v>2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7</v>
      </c>
      <c r="B245" s="832" t="s">
        <v>1830</v>
      </c>
      <c r="C245" s="832" t="s">
        <v>1836</v>
      </c>
      <c r="D245" s="833" t="s">
        <v>2769</v>
      </c>
      <c r="E245" s="834" t="s">
        <v>1851</v>
      </c>
      <c r="F245" s="832" t="s">
        <v>1831</v>
      </c>
      <c r="G245" s="832" t="s">
        <v>2030</v>
      </c>
      <c r="H245" s="832" t="s">
        <v>570</v>
      </c>
      <c r="I245" s="832" t="s">
        <v>2247</v>
      </c>
      <c r="J245" s="832" t="s">
        <v>1360</v>
      </c>
      <c r="K245" s="832" t="s">
        <v>2248</v>
      </c>
      <c r="L245" s="835">
        <v>50.32</v>
      </c>
      <c r="M245" s="835">
        <v>100.64</v>
      </c>
      <c r="N245" s="832">
        <v>2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7</v>
      </c>
      <c r="B246" s="832" t="s">
        <v>1830</v>
      </c>
      <c r="C246" s="832" t="s">
        <v>1836</v>
      </c>
      <c r="D246" s="833" t="s">
        <v>2769</v>
      </c>
      <c r="E246" s="834" t="s">
        <v>1851</v>
      </c>
      <c r="F246" s="832" t="s">
        <v>1831</v>
      </c>
      <c r="G246" s="832" t="s">
        <v>2050</v>
      </c>
      <c r="H246" s="832" t="s">
        <v>660</v>
      </c>
      <c r="I246" s="832" t="s">
        <v>2370</v>
      </c>
      <c r="J246" s="832" t="s">
        <v>2371</v>
      </c>
      <c r="K246" s="832" t="s">
        <v>2372</v>
      </c>
      <c r="L246" s="835">
        <v>65.36</v>
      </c>
      <c r="M246" s="835">
        <v>326.8</v>
      </c>
      <c r="N246" s="832">
        <v>5</v>
      </c>
      <c r="O246" s="836">
        <v>1</v>
      </c>
      <c r="P246" s="835">
        <v>326.8</v>
      </c>
      <c r="Q246" s="837">
        <v>1</v>
      </c>
      <c r="R246" s="832">
        <v>5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7</v>
      </c>
      <c r="B247" s="832" t="s">
        <v>1830</v>
      </c>
      <c r="C247" s="832" t="s">
        <v>1836</v>
      </c>
      <c r="D247" s="833" t="s">
        <v>2769</v>
      </c>
      <c r="E247" s="834" t="s">
        <v>1851</v>
      </c>
      <c r="F247" s="832" t="s">
        <v>1831</v>
      </c>
      <c r="G247" s="832" t="s">
        <v>2249</v>
      </c>
      <c r="H247" s="832" t="s">
        <v>570</v>
      </c>
      <c r="I247" s="832" t="s">
        <v>2250</v>
      </c>
      <c r="J247" s="832" t="s">
        <v>2251</v>
      </c>
      <c r="K247" s="832" t="s">
        <v>2252</v>
      </c>
      <c r="L247" s="835">
        <v>775.17</v>
      </c>
      <c r="M247" s="835">
        <v>4651.0199999999995</v>
      </c>
      <c r="N247" s="832">
        <v>6</v>
      </c>
      <c r="O247" s="836">
        <v>2</v>
      </c>
      <c r="P247" s="835">
        <v>2325.5099999999998</v>
      </c>
      <c r="Q247" s="837">
        <v>0.5</v>
      </c>
      <c r="R247" s="832">
        <v>3</v>
      </c>
      <c r="S247" s="837">
        <v>0.5</v>
      </c>
      <c r="T247" s="836">
        <v>1</v>
      </c>
      <c r="U247" s="838">
        <v>0.5</v>
      </c>
    </row>
    <row r="248" spans="1:21" ht="14.4" customHeight="1" x14ac:dyDescent="0.3">
      <c r="A248" s="831">
        <v>7</v>
      </c>
      <c r="B248" s="832" t="s">
        <v>1830</v>
      </c>
      <c r="C248" s="832" t="s">
        <v>1836</v>
      </c>
      <c r="D248" s="833" t="s">
        <v>2769</v>
      </c>
      <c r="E248" s="834" t="s">
        <v>1851</v>
      </c>
      <c r="F248" s="832" t="s">
        <v>1831</v>
      </c>
      <c r="G248" s="832" t="s">
        <v>2249</v>
      </c>
      <c r="H248" s="832" t="s">
        <v>570</v>
      </c>
      <c r="I248" s="832" t="s">
        <v>2373</v>
      </c>
      <c r="J248" s="832" t="s">
        <v>2251</v>
      </c>
      <c r="K248" s="832" t="s">
        <v>2374</v>
      </c>
      <c r="L248" s="835">
        <v>1391.97</v>
      </c>
      <c r="M248" s="835">
        <v>22271.52</v>
      </c>
      <c r="N248" s="832">
        <v>16</v>
      </c>
      <c r="O248" s="836">
        <v>5</v>
      </c>
      <c r="P248" s="835">
        <v>15311.67</v>
      </c>
      <c r="Q248" s="837">
        <v>0.6875</v>
      </c>
      <c r="R248" s="832">
        <v>11</v>
      </c>
      <c r="S248" s="837">
        <v>0.6875</v>
      </c>
      <c r="T248" s="836">
        <v>3</v>
      </c>
      <c r="U248" s="838">
        <v>0.6</v>
      </c>
    </row>
    <row r="249" spans="1:21" ht="14.4" customHeight="1" x14ac:dyDescent="0.3">
      <c r="A249" s="831">
        <v>7</v>
      </c>
      <c r="B249" s="832" t="s">
        <v>1830</v>
      </c>
      <c r="C249" s="832" t="s">
        <v>1836</v>
      </c>
      <c r="D249" s="833" t="s">
        <v>2769</v>
      </c>
      <c r="E249" s="834" t="s">
        <v>1851</v>
      </c>
      <c r="F249" s="832" t="s">
        <v>1831</v>
      </c>
      <c r="G249" s="832" t="s">
        <v>2249</v>
      </c>
      <c r="H249" s="832" t="s">
        <v>570</v>
      </c>
      <c r="I249" s="832" t="s">
        <v>2253</v>
      </c>
      <c r="J249" s="832" t="s">
        <v>2251</v>
      </c>
      <c r="K249" s="832" t="s">
        <v>2254</v>
      </c>
      <c r="L249" s="835">
        <v>2620.2600000000002</v>
      </c>
      <c r="M249" s="835">
        <v>15721.560000000001</v>
      </c>
      <c r="N249" s="832">
        <v>6</v>
      </c>
      <c r="O249" s="836">
        <v>2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7</v>
      </c>
      <c r="B250" s="832" t="s">
        <v>1830</v>
      </c>
      <c r="C250" s="832" t="s">
        <v>1836</v>
      </c>
      <c r="D250" s="833" t="s">
        <v>2769</v>
      </c>
      <c r="E250" s="834" t="s">
        <v>1851</v>
      </c>
      <c r="F250" s="832" t="s">
        <v>1831</v>
      </c>
      <c r="G250" s="832" t="s">
        <v>2058</v>
      </c>
      <c r="H250" s="832" t="s">
        <v>570</v>
      </c>
      <c r="I250" s="832" t="s">
        <v>2059</v>
      </c>
      <c r="J250" s="832" t="s">
        <v>902</v>
      </c>
      <c r="K250" s="832" t="s">
        <v>2060</v>
      </c>
      <c r="L250" s="835">
        <v>107.27</v>
      </c>
      <c r="M250" s="835">
        <v>214.54</v>
      </c>
      <c r="N250" s="832">
        <v>2</v>
      </c>
      <c r="O250" s="836">
        <v>1</v>
      </c>
      <c r="P250" s="835">
        <v>214.54</v>
      </c>
      <c r="Q250" s="837">
        <v>1</v>
      </c>
      <c r="R250" s="832">
        <v>2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7</v>
      </c>
      <c r="B251" s="832" t="s">
        <v>1830</v>
      </c>
      <c r="C251" s="832" t="s">
        <v>1836</v>
      </c>
      <c r="D251" s="833" t="s">
        <v>2769</v>
      </c>
      <c r="E251" s="834" t="s">
        <v>1854</v>
      </c>
      <c r="F251" s="832" t="s">
        <v>1831</v>
      </c>
      <c r="G251" s="832" t="s">
        <v>2101</v>
      </c>
      <c r="H251" s="832" t="s">
        <v>570</v>
      </c>
      <c r="I251" s="832" t="s">
        <v>2102</v>
      </c>
      <c r="J251" s="832" t="s">
        <v>2103</v>
      </c>
      <c r="K251" s="832" t="s">
        <v>2104</v>
      </c>
      <c r="L251" s="835">
        <v>70.48</v>
      </c>
      <c r="M251" s="835">
        <v>1550.56</v>
      </c>
      <c r="N251" s="832">
        <v>22</v>
      </c>
      <c r="O251" s="836">
        <v>8</v>
      </c>
      <c r="P251" s="835">
        <v>1127.68</v>
      </c>
      <c r="Q251" s="837">
        <v>0.72727272727272729</v>
      </c>
      <c r="R251" s="832">
        <v>16</v>
      </c>
      <c r="S251" s="837">
        <v>0.72727272727272729</v>
      </c>
      <c r="T251" s="836">
        <v>7</v>
      </c>
      <c r="U251" s="838">
        <v>0.875</v>
      </c>
    </row>
    <row r="252" spans="1:21" ht="14.4" customHeight="1" x14ac:dyDescent="0.3">
      <c r="A252" s="831">
        <v>7</v>
      </c>
      <c r="B252" s="832" t="s">
        <v>1830</v>
      </c>
      <c r="C252" s="832" t="s">
        <v>1836</v>
      </c>
      <c r="D252" s="833" t="s">
        <v>2769</v>
      </c>
      <c r="E252" s="834" t="s">
        <v>1854</v>
      </c>
      <c r="F252" s="832" t="s">
        <v>1831</v>
      </c>
      <c r="G252" s="832" t="s">
        <v>2101</v>
      </c>
      <c r="H252" s="832" t="s">
        <v>570</v>
      </c>
      <c r="I252" s="832" t="s">
        <v>2258</v>
      </c>
      <c r="J252" s="832" t="s">
        <v>2103</v>
      </c>
      <c r="K252" s="832" t="s">
        <v>2259</v>
      </c>
      <c r="L252" s="835">
        <v>0</v>
      </c>
      <c r="M252" s="835">
        <v>0</v>
      </c>
      <c r="N252" s="832">
        <v>1</v>
      </c>
      <c r="O252" s="836">
        <v>1</v>
      </c>
      <c r="P252" s="835">
        <v>0</v>
      </c>
      <c r="Q252" s="837"/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7</v>
      </c>
      <c r="B253" s="832" t="s">
        <v>1830</v>
      </c>
      <c r="C253" s="832" t="s">
        <v>1836</v>
      </c>
      <c r="D253" s="833" t="s">
        <v>2769</v>
      </c>
      <c r="E253" s="834" t="s">
        <v>1854</v>
      </c>
      <c r="F253" s="832" t="s">
        <v>1831</v>
      </c>
      <c r="G253" s="832" t="s">
        <v>2105</v>
      </c>
      <c r="H253" s="832" t="s">
        <v>570</v>
      </c>
      <c r="I253" s="832" t="s">
        <v>2106</v>
      </c>
      <c r="J253" s="832" t="s">
        <v>2107</v>
      </c>
      <c r="K253" s="832" t="s">
        <v>2108</v>
      </c>
      <c r="L253" s="835">
        <v>55.77</v>
      </c>
      <c r="M253" s="835">
        <v>557.70000000000005</v>
      </c>
      <c r="N253" s="832">
        <v>10</v>
      </c>
      <c r="O253" s="836">
        <v>3.5</v>
      </c>
      <c r="P253" s="835">
        <v>446.16</v>
      </c>
      <c r="Q253" s="837">
        <v>0.79999999999999993</v>
      </c>
      <c r="R253" s="832">
        <v>8</v>
      </c>
      <c r="S253" s="837">
        <v>0.8</v>
      </c>
      <c r="T253" s="836">
        <v>3</v>
      </c>
      <c r="U253" s="838">
        <v>0.8571428571428571</v>
      </c>
    </row>
    <row r="254" spans="1:21" ht="14.4" customHeight="1" x14ac:dyDescent="0.3">
      <c r="A254" s="831">
        <v>7</v>
      </c>
      <c r="B254" s="832" t="s">
        <v>1830</v>
      </c>
      <c r="C254" s="832" t="s">
        <v>1836</v>
      </c>
      <c r="D254" s="833" t="s">
        <v>2769</v>
      </c>
      <c r="E254" s="834" t="s">
        <v>1854</v>
      </c>
      <c r="F254" s="832" t="s">
        <v>1831</v>
      </c>
      <c r="G254" s="832" t="s">
        <v>2105</v>
      </c>
      <c r="H254" s="832" t="s">
        <v>570</v>
      </c>
      <c r="I254" s="832" t="s">
        <v>2375</v>
      </c>
      <c r="J254" s="832" t="s">
        <v>2107</v>
      </c>
      <c r="K254" s="832" t="s">
        <v>2108</v>
      </c>
      <c r="L254" s="835">
        <v>55.77</v>
      </c>
      <c r="M254" s="835">
        <v>111.54</v>
      </c>
      <c r="N254" s="832">
        <v>2</v>
      </c>
      <c r="O254" s="836">
        <v>0.5</v>
      </c>
      <c r="P254" s="835">
        <v>111.54</v>
      </c>
      <c r="Q254" s="837">
        <v>1</v>
      </c>
      <c r="R254" s="832">
        <v>2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7</v>
      </c>
      <c r="B255" s="832" t="s">
        <v>1830</v>
      </c>
      <c r="C255" s="832" t="s">
        <v>1836</v>
      </c>
      <c r="D255" s="833" t="s">
        <v>2769</v>
      </c>
      <c r="E255" s="834" t="s">
        <v>1854</v>
      </c>
      <c r="F255" s="832" t="s">
        <v>1831</v>
      </c>
      <c r="G255" s="832" t="s">
        <v>2376</v>
      </c>
      <c r="H255" s="832" t="s">
        <v>570</v>
      </c>
      <c r="I255" s="832" t="s">
        <v>2377</v>
      </c>
      <c r="J255" s="832" t="s">
        <v>2378</v>
      </c>
      <c r="K255" s="832" t="s">
        <v>2379</v>
      </c>
      <c r="L255" s="835">
        <v>0</v>
      </c>
      <c r="M255" s="835">
        <v>0</v>
      </c>
      <c r="N255" s="832">
        <v>5</v>
      </c>
      <c r="O255" s="836">
        <v>1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7</v>
      </c>
      <c r="B256" s="832" t="s">
        <v>1830</v>
      </c>
      <c r="C256" s="832" t="s">
        <v>1836</v>
      </c>
      <c r="D256" s="833" t="s">
        <v>2769</v>
      </c>
      <c r="E256" s="834" t="s">
        <v>1854</v>
      </c>
      <c r="F256" s="832" t="s">
        <v>1831</v>
      </c>
      <c r="G256" s="832" t="s">
        <v>2376</v>
      </c>
      <c r="H256" s="832" t="s">
        <v>570</v>
      </c>
      <c r="I256" s="832" t="s">
        <v>2380</v>
      </c>
      <c r="J256" s="832" t="s">
        <v>1280</v>
      </c>
      <c r="K256" s="832" t="s">
        <v>2381</v>
      </c>
      <c r="L256" s="835">
        <v>0</v>
      </c>
      <c r="M256" s="835">
        <v>0</v>
      </c>
      <c r="N256" s="832">
        <v>1</v>
      </c>
      <c r="O256" s="836">
        <v>1</v>
      </c>
      <c r="P256" s="835">
        <v>0</v>
      </c>
      <c r="Q256" s="837"/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7</v>
      </c>
      <c r="B257" s="832" t="s">
        <v>1830</v>
      </c>
      <c r="C257" s="832" t="s">
        <v>1836</v>
      </c>
      <c r="D257" s="833" t="s">
        <v>2769</v>
      </c>
      <c r="E257" s="834" t="s">
        <v>1854</v>
      </c>
      <c r="F257" s="832" t="s">
        <v>1831</v>
      </c>
      <c r="G257" s="832" t="s">
        <v>2109</v>
      </c>
      <c r="H257" s="832" t="s">
        <v>570</v>
      </c>
      <c r="I257" s="832" t="s">
        <v>2110</v>
      </c>
      <c r="J257" s="832" t="s">
        <v>2111</v>
      </c>
      <c r="K257" s="832" t="s">
        <v>2112</v>
      </c>
      <c r="L257" s="835">
        <v>754.04</v>
      </c>
      <c r="M257" s="835">
        <v>9802.52</v>
      </c>
      <c r="N257" s="832">
        <v>13</v>
      </c>
      <c r="O257" s="836">
        <v>3</v>
      </c>
      <c r="P257" s="835">
        <v>9802.52</v>
      </c>
      <c r="Q257" s="837">
        <v>1</v>
      </c>
      <c r="R257" s="832">
        <v>13</v>
      </c>
      <c r="S257" s="837">
        <v>1</v>
      </c>
      <c r="T257" s="836">
        <v>3</v>
      </c>
      <c r="U257" s="838">
        <v>1</v>
      </c>
    </row>
    <row r="258" spans="1:21" ht="14.4" customHeight="1" x14ac:dyDescent="0.3">
      <c r="A258" s="831">
        <v>7</v>
      </c>
      <c r="B258" s="832" t="s">
        <v>1830</v>
      </c>
      <c r="C258" s="832" t="s">
        <v>1836</v>
      </c>
      <c r="D258" s="833" t="s">
        <v>2769</v>
      </c>
      <c r="E258" s="834" t="s">
        <v>1854</v>
      </c>
      <c r="F258" s="832" t="s">
        <v>1831</v>
      </c>
      <c r="G258" s="832" t="s">
        <v>2109</v>
      </c>
      <c r="H258" s="832" t="s">
        <v>570</v>
      </c>
      <c r="I258" s="832" t="s">
        <v>2315</v>
      </c>
      <c r="J258" s="832" t="s">
        <v>2111</v>
      </c>
      <c r="K258" s="832" t="s">
        <v>2316</v>
      </c>
      <c r="L258" s="835">
        <v>1131.06</v>
      </c>
      <c r="M258" s="835">
        <v>4524.24</v>
      </c>
      <c r="N258" s="832">
        <v>4</v>
      </c>
      <c r="O258" s="836">
        <v>1</v>
      </c>
      <c r="P258" s="835">
        <v>4524.24</v>
      </c>
      <c r="Q258" s="837">
        <v>1</v>
      </c>
      <c r="R258" s="832">
        <v>4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7</v>
      </c>
      <c r="B259" s="832" t="s">
        <v>1830</v>
      </c>
      <c r="C259" s="832" t="s">
        <v>1836</v>
      </c>
      <c r="D259" s="833" t="s">
        <v>2769</v>
      </c>
      <c r="E259" s="834" t="s">
        <v>1854</v>
      </c>
      <c r="F259" s="832" t="s">
        <v>1831</v>
      </c>
      <c r="G259" s="832" t="s">
        <v>2109</v>
      </c>
      <c r="H259" s="832" t="s">
        <v>570</v>
      </c>
      <c r="I259" s="832" t="s">
        <v>2260</v>
      </c>
      <c r="J259" s="832" t="s">
        <v>2111</v>
      </c>
      <c r="K259" s="832" t="s">
        <v>2261</v>
      </c>
      <c r="L259" s="835">
        <v>1508.08</v>
      </c>
      <c r="M259" s="835">
        <v>27145.439999999999</v>
      </c>
      <c r="N259" s="832">
        <v>18</v>
      </c>
      <c r="O259" s="836">
        <v>3</v>
      </c>
      <c r="P259" s="835">
        <v>27145.439999999999</v>
      </c>
      <c r="Q259" s="837">
        <v>1</v>
      </c>
      <c r="R259" s="832">
        <v>18</v>
      </c>
      <c r="S259" s="837">
        <v>1</v>
      </c>
      <c r="T259" s="836">
        <v>3</v>
      </c>
      <c r="U259" s="838">
        <v>1</v>
      </c>
    </row>
    <row r="260" spans="1:21" ht="14.4" customHeight="1" x14ac:dyDescent="0.3">
      <c r="A260" s="831">
        <v>7</v>
      </c>
      <c r="B260" s="832" t="s">
        <v>1830</v>
      </c>
      <c r="C260" s="832" t="s">
        <v>1836</v>
      </c>
      <c r="D260" s="833" t="s">
        <v>2769</v>
      </c>
      <c r="E260" s="834" t="s">
        <v>1854</v>
      </c>
      <c r="F260" s="832" t="s">
        <v>1831</v>
      </c>
      <c r="G260" s="832" t="s">
        <v>2109</v>
      </c>
      <c r="H260" s="832" t="s">
        <v>570</v>
      </c>
      <c r="I260" s="832" t="s">
        <v>2382</v>
      </c>
      <c r="J260" s="832" t="s">
        <v>2383</v>
      </c>
      <c r="K260" s="832" t="s">
        <v>2112</v>
      </c>
      <c r="L260" s="835">
        <v>646.32000000000005</v>
      </c>
      <c r="M260" s="835">
        <v>3877.92</v>
      </c>
      <c r="N260" s="832">
        <v>6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7</v>
      </c>
      <c r="B261" s="832" t="s">
        <v>1830</v>
      </c>
      <c r="C261" s="832" t="s">
        <v>1836</v>
      </c>
      <c r="D261" s="833" t="s">
        <v>2769</v>
      </c>
      <c r="E261" s="834" t="s">
        <v>1854</v>
      </c>
      <c r="F261" s="832" t="s">
        <v>1831</v>
      </c>
      <c r="G261" s="832" t="s">
        <v>2109</v>
      </c>
      <c r="H261" s="832" t="s">
        <v>570</v>
      </c>
      <c r="I261" s="832" t="s">
        <v>2384</v>
      </c>
      <c r="J261" s="832" t="s">
        <v>2385</v>
      </c>
      <c r="K261" s="832" t="s">
        <v>2316</v>
      </c>
      <c r="L261" s="835">
        <v>1131.06</v>
      </c>
      <c r="M261" s="835">
        <v>1131.06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7</v>
      </c>
      <c r="B262" s="832" t="s">
        <v>1830</v>
      </c>
      <c r="C262" s="832" t="s">
        <v>1836</v>
      </c>
      <c r="D262" s="833" t="s">
        <v>2769</v>
      </c>
      <c r="E262" s="834" t="s">
        <v>1854</v>
      </c>
      <c r="F262" s="832" t="s">
        <v>1831</v>
      </c>
      <c r="G262" s="832" t="s">
        <v>2386</v>
      </c>
      <c r="H262" s="832" t="s">
        <v>660</v>
      </c>
      <c r="I262" s="832" t="s">
        <v>2387</v>
      </c>
      <c r="J262" s="832" t="s">
        <v>1007</v>
      </c>
      <c r="K262" s="832" t="s">
        <v>2388</v>
      </c>
      <c r="L262" s="835">
        <v>176.32</v>
      </c>
      <c r="M262" s="835">
        <v>528.96</v>
      </c>
      <c r="N262" s="832">
        <v>3</v>
      </c>
      <c r="O262" s="836">
        <v>2</v>
      </c>
      <c r="P262" s="835">
        <v>352.64</v>
      </c>
      <c r="Q262" s="837">
        <v>0.66666666666666663</v>
      </c>
      <c r="R262" s="832">
        <v>2</v>
      </c>
      <c r="S262" s="837">
        <v>0.66666666666666663</v>
      </c>
      <c r="T262" s="836">
        <v>1.5</v>
      </c>
      <c r="U262" s="838">
        <v>0.75</v>
      </c>
    </row>
    <row r="263" spans="1:21" ht="14.4" customHeight="1" x14ac:dyDescent="0.3">
      <c r="A263" s="831">
        <v>7</v>
      </c>
      <c r="B263" s="832" t="s">
        <v>1830</v>
      </c>
      <c r="C263" s="832" t="s">
        <v>1836</v>
      </c>
      <c r="D263" s="833" t="s">
        <v>2769</v>
      </c>
      <c r="E263" s="834" t="s">
        <v>1854</v>
      </c>
      <c r="F263" s="832" t="s">
        <v>1831</v>
      </c>
      <c r="G263" s="832" t="s">
        <v>1898</v>
      </c>
      <c r="H263" s="832" t="s">
        <v>660</v>
      </c>
      <c r="I263" s="832" t="s">
        <v>2113</v>
      </c>
      <c r="J263" s="832" t="s">
        <v>758</v>
      </c>
      <c r="K263" s="832" t="s">
        <v>2114</v>
      </c>
      <c r="L263" s="835">
        <v>264</v>
      </c>
      <c r="M263" s="835">
        <v>264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7</v>
      </c>
      <c r="B264" s="832" t="s">
        <v>1830</v>
      </c>
      <c r="C264" s="832" t="s">
        <v>1836</v>
      </c>
      <c r="D264" s="833" t="s">
        <v>2769</v>
      </c>
      <c r="E264" s="834" t="s">
        <v>1854</v>
      </c>
      <c r="F264" s="832" t="s">
        <v>1831</v>
      </c>
      <c r="G264" s="832" t="s">
        <v>1898</v>
      </c>
      <c r="H264" s="832" t="s">
        <v>660</v>
      </c>
      <c r="I264" s="832" t="s">
        <v>2115</v>
      </c>
      <c r="J264" s="832" t="s">
        <v>756</v>
      </c>
      <c r="K264" s="832" t="s">
        <v>757</v>
      </c>
      <c r="L264" s="835">
        <v>65.989999999999995</v>
      </c>
      <c r="M264" s="835">
        <v>395.93999999999994</v>
      </c>
      <c r="N264" s="832">
        <v>6</v>
      </c>
      <c r="O264" s="836">
        <v>1</v>
      </c>
      <c r="P264" s="835">
        <v>197.96999999999997</v>
      </c>
      <c r="Q264" s="837">
        <v>0.5</v>
      </c>
      <c r="R264" s="832">
        <v>3</v>
      </c>
      <c r="S264" s="837">
        <v>0.5</v>
      </c>
      <c r="T264" s="836">
        <v>0.5</v>
      </c>
      <c r="U264" s="838">
        <v>0.5</v>
      </c>
    </row>
    <row r="265" spans="1:21" ht="14.4" customHeight="1" x14ac:dyDescent="0.3">
      <c r="A265" s="831">
        <v>7</v>
      </c>
      <c r="B265" s="832" t="s">
        <v>1830</v>
      </c>
      <c r="C265" s="832" t="s">
        <v>1836</v>
      </c>
      <c r="D265" s="833" t="s">
        <v>2769</v>
      </c>
      <c r="E265" s="834" t="s">
        <v>1854</v>
      </c>
      <c r="F265" s="832" t="s">
        <v>1831</v>
      </c>
      <c r="G265" s="832" t="s">
        <v>1898</v>
      </c>
      <c r="H265" s="832" t="s">
        <v>570</v>
      </c>
      <c r="I265" s="832" t="s">
        <v>2320</v>
      </c>
      <c r="J265" s="832" t="s">
        <v>756</v>
      </c>
      <c r="K265" s="832" t="s">
        <v>757</v>
      </c>
      <c r="L265" s="835">
        <v>65.989999999999995</v>
      </c>
      <c r="M265" s="835">
        <v>197.96999999999997</v>
      </c>
      <c r="N265" s="832">
        <v>3</v>
      </c>
      <c r="O265" s="836">
        <v>0.5</v>
      </c>
      <c r="P265" s="835">
        <v>197.96999999999997</v>
      </c>
      <c r="Q265" s="837">
        <v>1</v>
      </c>
      <c r="R265" s="832">
        <v>3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7</v>
      </c>
      <c r="B266" s="832" t="s">
        <v>1830</v>
      </c>
      <c r="C266" s="832" t="s">
        <v>1836</v>
      </c>
      <c r="D266" s="833" t="s">
        <v>2769</v>
      </c>
      <c r="E266" s="834" t="s">
        <v>1854</v>
      </c>
      <c r="F266" s="832" t="s">
        <v>1831</v>
      </c>
      <c r="G266" s="832" t="s">
        <v>2292</v>
      </c>
      <c r="H266" s="832" t="s">
        <v>570</v>
      </c>
      <c r="I266" s="832" t="s">
        <v>2389</v>
      </c>
      <c r="J266" s="832" t="s">
        <v>2390</v>
      </c>
      <c r="K266" s="832" t="s">
        <v>2391</v>
      </c>
      <c r="L266" s="835">
        <v>23.51</v>
      </c>
      <c r="M266" s="835">
        <v>47.02</v>
      </c>
      <c r="N266" s="832">
        <v>2</v>
      </c>
      <c r="O266" s="836">
        <v>0.5</v>
      </c>
      <c r="P266" s="835">
        <v>47.02</v>
      </c>
      <c r="Q266" s="837">
        <v>1</v>
      </c>
      <c r="R266" s="832">
        <v>2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7</v>
      </c>
      <c r="B267" s="832" t="s">
        <v>1830</v>
      </c>
      <c r="C267" s="832" t="s">
        <v>1836</v>
      </c>
      <c r="D267" s="833" t="s">
        <v>2769</v>
      </c>
      <c r="E267" s="834" t="s">
        <v>1854</v>
      </c>
      <c r="F267" s="832" t="s">
        <v>1831</v>
      </c>
      <c r="G267" s="832" t="s">
        <v>2392</v>
      </c>
      <c r="H267" s="832" t="s">
        <v>570</v>
      </c>
      <c r="I267" s="832" t="s">
        <v>2393</v>
      </c>
      <c r="J267" s="832" t="s">
        <v>2394</v>
      </c>
      <c r="K267" s="832" t="s">
        <v>2395</v>
      </c>
      <c r="L267" s="835">
        <v>1719.99</v>
      </c>
      <c r="M267" s="835">
        <v>1719.99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7</v>
      </c>
      <c r="B268" s="832" t="s">
        <v>1830</v>
      </c>
      <c r="C268" s="832" t="s">
        <v>1836</v>
      </c>
      <c r="D268" s="833" t="s">
        <v>2769</v>
      </c>
      <c r="E268" s="834" t="s">
        <v>1854</v>
      </c>
      <c r="F268" s="832" t="s">
        <v>1831</v>
      </c>
      <c r="G268" s="832" t="s">
        <v>1968</v>
      </c>
      <c r="H268" s="832" t="s">
        <v>570</v>
      </c>
      <c r="I268" s="832" t="s">
        <v>2116</v>
      </c>
      <c r="J268" s="832" t="s">
        <v>1970</v>
      </c>
      <c r="K268" s="832" t="s">
        <v>2117</v>
      </c>
      <c r="L268" s="835">
        <v>140.94999999999999</v>
      </c>
      <c r="M268" s="835">
        <v>422.84999999999997</v>
      </c>
      <c r="N268" s="832">
        <v>3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7</v>
      </c>
      <c r="B269" s="832" t="s">
        <v>1830</v>
      </c>
      <c r="C269" s="832" t="s">
        <v>1836</v>
      </c>
      <c r="D269" s="833" t="s">
        <v>2769</v>
      </c>
      <c r="E269" s="834" t="s">
        <v>1854</v>
      </c>
      <c r="F269" s="832" t="s">
        <v>1831</v>
      </c>
      <c r="G269" s="832" t="s">
        <v>1968</v>
      </c>
      <c r="H269" s="832" t="s">
        <v>570</v>
      </c>
      <c r="I269" s="832" t="s">
        <v>2118</v>
      </c>
      <c r="J269" s="832" t="s">
        <v>1970</v>
      </c>
      <c r="K269" s="832" t="s">
        <v>2119</v>
      </c>
      <c r="L269" s="835">
        <v>211.42</v>
      </c>
      <c r="M269" s="835">
        <v>634.26</v>
      </c>
      <c r="N269" s="832">
        <v>3</v>
      </c>
      <c r="O269" s="836">
        <v>1</v>
      </c>
      <c r="P269" s="835">
        <v>211.42</v>
      </c>
      <c r="Q269" s="837">
        <v>0.33333333333333331</v>
      </c>
      <c r="R269" s="832">
        <v>1</v>
      </c>
      <c r="S269" s="837">
        <v>0.33333333333333331</v>
      </c>
      <c r="T269" s="836">
        <v>0.5</v>
      </c>
      <c r="U269" s="838">
        <v>0.5</v>
      </c>
    </row>
    <row r="270" spans="1:21" ht="14.4" customHeight="1" x14ac:dyDescent="0.3">
      <c r="A270" s="831">
        <v>7</v>
      </c>
      <c r="B270" s="832" t="s">
        <v>1830</v>
      </c>
      <c r="C270" s="832" t="s">
        <v>1836</v>
      </c>
      <c r="D270" s="833" t="s">
        <v>2769</v>
      </c>
      <c r="E270" s="834" t="s">
        <v>1854</v>
      </c>
      <c r="F270" s="832" t="s">
        <v>1831</v>
      </c>
      <c r="G270" s="832" t="s">
        <v>2396</v>
      </c>
      <c r="H270" s="832" t="s">
        <v>570</v>
      </c>
      <c r="I270" s="832" t="s">
        <v>2397</v>
      </c>
      <c r="J270" s="832" t="s">
        <v>2398</v>
      </c>
      <c r="K270" s="832" t="s">
        <v>757</v>
      </c>
      <c r="L270" s="835">
        <v>0</v>
      </c>
      <c r="M270" s="835">
        <v>0</v>
      </c>
      <c r="N270" s="832">
        <v>6</v>
      </c>
      <c r="O270" s="836">
        <v>0.5</v>
      </c>
      <c r="P270" s="835">
        <v>0</v>
      </c>
      <c r="Q270" s="837"/>
      <c r="R270" s="832">
        <v>6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7</v>
      </c>
      <c r="B271" s="832" t="s">
        <v>1830</v>
      </c>
      <c r="C271" s="832" t="s">
        <v>1836</v>
      </c>
      <c r="D271" s="833" t="s">
        <v>2769</v>
      </c>
      <c r="E271" s="834" t="s">
        <v>1854</v>
      </c>
      <c r="F271" s="832" t="s">
        <v>1831</v>
      </c>
      <c r="G271" s="832" t="s">
        <v>1902</v>
      </c>
      <c r="H271" s="832" t="s">
        <v>570</v>
      </c>
      <c r="I271" s="832" t="s">
        <v>1903</v>
      </c>
      <c r="J271" s="832" t="s">
        <v>1904</v>
      </c>
      <c r="K271" s="832" t="s">
        <v>1905</v>
      </c>
      <c r="L271" s="835">
        <v>29.13</v>
      </c>
      <c r="M271" s="835">
        <v>203.91</v>
      </c>
      <c r="N271" s="832">
        <v>7</v>
      </c>
      <c r="O271" s="836">
        <v>1.5</v>
      </c>
      <c r="P271" s="835">
        <v>116.52</v>
      </c>
      <c r="Q271" s="837">
        <v>0.5714285714285714</v>
      </c>
      <c r="R271" s="832">
        <v>4</v>
      </c>
      <c r="S271" s="837">
        <v>0.5714285714285714</v>
      </c>
      <c r="T271" s="836">
        <v>1</v>
      </c>
      <c r="U271" s="838">
        <v>0.66666666666666663</v>
      </c>
    </row>
    <row r="272" spans="1:21" ht="14.4" customHeight="1" x14ac:dyDescent="0.3">
      <c r="A272" s="831">
        <v>7</v>
      </c>
      <c r="B272" s="832" t="s">
        <v>1830</v>
      </c>
      <c r="C272" s="832" t="s">
        <v>1836</v>
      </c>
      <c r="D272" s="833" t="s">
        <v>2769</v>
      </c>
      <c r="E272" s="834" t="s">
        <v>1854</v>
      </c>
      <c r="F272" s="832" t="s">
        <v>1831</v>
      </c>
      <c r="G272" s="832" t="s">
        <v>1902</v>
      </c>
      <c r="H272" s="832" t="s">
        <v>570</v>
      </c>
      <c r="I272" s="832" t="s">
        <v>2120</v>
      </c>
      <c r="J272" s="832" t="s">
        <v>1904</v>
      </c>
      <c r="K272" s="832" t="s">
        <v>2121</v>
      </c>
      <c r="L272" s="835">
        <v>80.319999999999993</v>
      </c>
      <c r="M272" s="835">
        <v>883.52</v>
      </c>
      <c r="N272" s="832">
        <v>11</v>
      </c>
      <c r="O272" s="836">
        <v>2.5</v>
      </c>
      <c r="P272" s="835">
        <v>642.55999999999995</v>
      </c>
      <c r="Q272" s="837">
        <v>0.72727272727272718</v>
      </c>
      <c r="R272" s="832">
        <v>8</v>
      </c>
      <c r="S272" s="837">
        <v>0.72727272727272729</v>
      </c>
      <c r="T272" s="836">
        <v>2</v>
      </c>
      <c r="U272" s="838">
        <v>0.8</v>
      </c>
    </row>
    <row r="273" spans="1:21" ht="14.4" customHeight="1" x14ac:dyDescent="0.3">
      <c r="A273" s="831">
        <v>7</v>
      </c>
      <c r="B273" s="832" t="s">
        <v>1830</v>
      </c>
      <c r="C273" s="832" t="s">
        <v>1836</v>
      </c>
      <c r="D273" s="833" t="s">
        <v>2769</v>
      </c>
      <c r="E273" s="834" t="s">
        <v>1854</v>
      </c>
      <c r="F273" s="832" t="s">
        <v>1831</v>
      </c>
      <c r="G273" s="832" t="s">
        <v>2262</v>
      </c>
      <c r="H273" s="832" t="s">
        <v>660</v>
      </c>
      <c r="I273" s="832" t="s">
        <v>2263</v>
      </c>
      <c r="J273" s="832" t="s">
        <v>2264</v>
      </c>
      <c r="K273" s="832" t="s">
        <v>2265</v>
      </c>
      <c r="L273" s="835">
        <v>561.76</v>
      </c>
      <c r="M273" s="835">
        <v>2247.04</v>
      </c>
      <c r="N273" s="832">
        <v>4</v>
      </c>
      <c r="O273" s="836">
        <v>1</v>
      </c>
      <c r="P273" s="835">
        <v>2247.04</v>
      </c>
      <c r="Q273" s="837">
        <v>1</v>
      </c>
      <c r="R273" s="832">
        <v>4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7</v>
      </c>
      <c r="B274" s="832" t="s">
        <v>1830</v>
      </c>
      <c r="C274" s="832" t="s">
        <v>1836</v>
      </c>
      <c r="D274" s="833" t="s">
        <v>2769</v>
      </c>
      <c r="E274" s="834" t="s">
        <v>1854</v>
      </c>
      <c r="F274" s="832" t="s">
        <v>1831</v>
      </c>
      <c r="G274" s="832" t="s">
        <v>2399</v>
      </c>
      <c r="H274" s="832" t="s">
        <v>570</v>
      </c>
      <c r="I274" s="832" t="s">
        <v>2400</v>
      </c>
      <c r="J274" s="832" t="s">
        <v>2401</v>
      </c>
      <c r="K274" s="832" t="s">
        <v>2402</v>
      </c>
      <c r="L274" s="835">
        <v>20.13</v>
      </c>
      <c r="M274" s="835">
        <v>20.13</v>
      </c>
      <c r="N274" s="832">
        <v>1</v>
      </c>
      <c r="O274" s="836">
        <v>0.5</v>
      </c>
      <c r="P274" s="835">
        <v>20.13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7</v>
      </c>
      <c r="B275" s="832" t="s">
        <v>1830</v>
      </c>
      <c r="C275" s="832" t="s">
        <v>1836</v>
      </c>
      <c r="D275" s="833" t="s">
        <v>2769</v>
      </c>
      <c r="E275" s="834" t="s">
        <v>1854</v>
      </c>
      <c r="F275" s="832" t="s">
        <v>1831</v>
      </c>
      <c r="G275" s="832" t="s">
        <v>2124</v>
      </c>
      <c r="H275" s="832" t="s">
        <v>570</v>
      </c>
      <c r="I275" s="832" t="s">
        <v>2321</v>
      </c>
      <c r="J275" s="832" t="s">
        <v>2129</v>
      </c>
      <c r="K275" s="832" t="s">
        <v>2322</v>
      </c>
      <c r="L275" s="835">
        <v>232.68</v>
      </c>
      <c r="M275" s="835">
        <v>2792.16</v>
      </c>
      <c r="N275" s="832">
        <v>12</v>
      </c>
      <c r="O275" s="836">
        <v>2</v>
      </c>
      <c r="P275" s="835">
        <v>2792.16</v>
      </c>
      <c r="Q275" s="837">
        <v>1</v>
      </c>
      <c r="R275" s="832">
        <v>12</v>
      </c>
      <c r="S275" s="837">
        <v>1</v>
      </c>
      <c r="T275" s="836">
        <v>2</v>
      </c>
      <c r="U275" s="838">
        <v>1</v>
      </c>
    </row>
    <row r="276" spans="1:21" ht="14.4" customHeight="1" x14ac:dyDescent="0.3">
      <c r="A276" s="831">
        <v>7</v>
      </c>
      <c r="B276" s="832" t="s">
        <v>1830</v>
      </c>
      <c r="C276" s="832" t="s">
        <v>1836</v>
      </c>
      <c r="D276" s="833" t="s">
        <v>2769</v>
      </c>
      <c r="E276" s="834" t="s">
        <v>1854</v>
      </c>
      <c r="F276" s="832" t="s">
        <v>1831</v>
      </c>
      <c r="G276" s="832" t="s">
        <v>2124</v>
      </c>
      <c r="H276" s="832" t="s">
        <v>570</v>
      </c>
      <c r="I276" s="832" t="s">
        <v>2403</v>
      </c>
      <c r="J276" s="832" t="s">
        <v>2126</v>
      </c>
      <c r="K276" s="832" t="s">
        <v>2132</v>
      </c>
      <c r="L276" s="835">
        <v>969.48</v>
      </c>
      <c r="M276" s="835">
        <v>5816.88</v>
      </c>
      <c r="N276" s="832">
        <v>6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7</v>
      </c>
      <c r="B277" s="832" t="s">
        <v>1830</v>
      </c>
      <c r="C277" s="832" t="s">
        <v>1836</v>
      </c>
      <c r="D277" s="833" t="s">
        <v>2769</v>
      </c>
      <c r="E277" s="834" t="s">
        <v>1854</v>
      </c>
      <c r="F277" s="832" t="s">
        <v>1831</v>
      </c>
      <c r="G277" s="832" t="s">
        <v>2124</v>
      </c>
      <c r="H277" s="832" t="s">
        <v>570</v>
      </c>
      <c r="I277" s="832" t="s">
        <v>2125</v>
      </c>
      <c r="J277" s="832" t="s">
        <v>2126</v>
      </c>
      <c r="K277" s="832" t="s">
        <v>2127</v>
      </c>
      <c r="L277" s="835">
        <v>1938.97</v>
      </c>
      <c r="M277" s="835">
        <v>11633.82</v>
      </c>
      <c r="N277" s="832">
        <v>6</v>
      </c>
      <c r="O277" s="836">
        <v>1</v>
      </c>
      <c r="P277" s="835">
        <v>11633.82</v>
      </c>
      <c r="Q277" s="837">
        <v>1</v>
      </c>
      <c r="R277" s="832">
        <v>6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7</v>
      </c>
      <c r="B278" s="832" t="s">
        <v>1830</v>
      </c>
      <c r="C278" s="832" t="s">
        <v>1836</v>
      </c>
      <c r="D278" s="833" t="s">
        <v>2769</v>
      </c>
      <c r="E278" s="834" t="s">
        <v>1854</v>
      </c>
      <c r="F278" s="832" t="s">
        <v>1831</v>
      </c>
      <c r="G278" s="832" t="s">
        <v>2124</v>
      </c>
      <c r="H278" s="832" t="s">
        <v>660</v>
      </c>
      <c r="I278" s="832" t="s">
        <v>2404</v>
      </c>
      <c r="J278" s="832" t="s">
        <v>2405</v>
      </c>
      <c r="K278" s="832" t="s">
        <v>2406</v>
      </c>
      <c r="L278" s="835">
        <v>5322.08</v>
      </c>
      <c r="M278" s="835">
        <v>21288.32</v>
      </c>
      <c r="N278" s="832">
        <v>4</v>
      </c>
      <c r="O278" s="836">
        <v>3</v>
      </c>
      <c r="P278" s="835">
        <v>10644.16</v>
      </c>
      <c r="Q278" s="837">
        <v>0.5</v>
      </c>
      <c r="R278" s="832">
        <v>2</v>
      </c>
      <c r="S278" s="837">
        <v>0.5</v>
      </c>
      <c r="T278" s="836">
        <v>2</v>
      </c>
      <c r="U278" s="838">
        <v>0.66666666666666663</v>
      </c>
    </row>
    <row r="279" spans="1:21" ht="14.4" customHeight="1" x14ac:dyDescent="0.3">
      <c r="A279" s="831">
        <v>7</v>
      </c>
      <c r="B279" s="832" t="s">
        <v>1830</v>
      </c>
      <c r="C279" s="832" t="s">
        <v>1836</v>
      </c>
      <c r="D279" s="833" t="s">
        <v>2769</v>
      </c>
      <c r="E279" s="834" t="s">
        <v>1854</v>
      </c>
      <c r="F279" s="832" t="s">
        <v>1831</v>
      </c>
      <c r="G279" s="832" t="s">
        <v>2124</v>
      </c>
      <c r="H279" s="832" t="s">
        <v>660</v>
      </c>
      <c r="I279" s="832" t="s">
        <v>2407</v>
      </c>
      <c r="J279" s="832" t="s">
        <v>2405</v>
      </c>
      <c r="K279" s="832" t="s">
        <v>2408</v>
      </c>
      <c r="L279" s="835">
        <v>5322.08</v>
      </c>
      <c r="M279" s="835">
        <v>31932.48</v>
      </c>
      <c r="N279" s="832">
        <v>6</v>
      </c>
      <c r="O279" s="836">
        <v>2</v>
      </c>
      <c r="P279" s="835">
        <v>21288.32</v>
      </c>
      <c r="Q279" s="837">
        <v>0.66666666666666663</v>
      </c>
      <c r="R279" s="832">
        <v>4</v>
      </c>
      <c r="S279" s="837">
        <v>0.66666666666666663</v>
      </c>
      <c r="T279" s="836">
        <v>1</v>
      </c>
      <c r="U279" s="838">
        <v>0.5</v>
      </c>
    </row>
    <row r="280" spans="1:21" ht="14.4" customHeight="1" x14ac:dyDescent="0.3">
      <c r="A280" s="831">
        <v>7</v>
      </c>
      <c r="B280" s="832" t="s">
        <v>1830</v>
      </c>
      <c r="C280" s="832" t="s">
        <v>1836</v>
      </c>
      <c r="D280" s="833" t="s">
        <v>2769</v>
      </c>
      <c r="E280" s="834" t="s">
        <v>1854</v>
      </c>
      <c r="F280" s="832" t="s">
        <v>1831</v>
      </c>
      <c r="G280" s="832" t="s">
        <v>2124</v>
      </c>
      <c r="H280" s="832" t="s">
        <v>570</v>
      </c>
      <c r="I280" s="832" t="s">
        <v>2323</v>
      </c>
      <c r="J280" s="832" t="s">
        <v>2129</v>
      </c>
      <c r="K280" s="832" t="s">
        <v>2324</v>
      </c>
      <c r="L280" s="835">
        <v>1938.97</v>
      </c>
      <c r="M280" s="835">
        <v>34901.46</v>
      </c>
      <c r="N280" s="832">
        <v>18</v>
      </c>
      <c r="O280" s="836">
        <v>3</v>
      </c>
      <c r="P280" s="835">
        <v>23267.64</v>
      </c>
      <c r="Q280" s="837">
        <v>0.66666666666666663</v>
      </c>
      <c r="R280" s="832">
        <v>12</v>
      </c>
      <c r="S280" s="837">
        <v>0.66666666666666663</v>
      </c>
      <c r="T280" s="836">
        <v>2</v>
      </c>
      <c r="U280" s="838">
        <v>0.66666666666666663</v>
      </c>
    </row>
    <row r="281" spans="1:21" ht="14.4" customHeight="1" x14ac:dyDescent="0.3">
      <c r="A281" s="831">
        <v>7</v>
      </c>
      <c r="B281" s="832" t="s">
        <v>1830</v>
      </c>
      <c r="C281" s="832" t="s">
        <v>1836</v>
      </c>
      <c r="D281" s="833" t="s">
        <v>2769</v>
      </c>
      <c r="E281" s="834" t="s">
        <v>1854</v>
      </c>
      <c r="F281" s="832" t="s">
        <v>1831</v>
      </c>
      <c r="G281" s="832" t="s">
        <v>2124</v>
      </c>
      <c r="H281" s="832" t="s">
        <v>570</v>
      </c>
      <c r="I281" s="832" t="s">
        <v>2325</v>
      </c>
      <c r="J281" s="832" t="s">
        <v>2129</v>
      </c>
      <c r="K281" s="832" t="s">
        <v>2326</v>
      </c>
      <c r="L281" s="835">
        <v>1454.23</v>
      </c>
      <c r="M281" s="835">
        <v>8725.380000000001</v>
      </c>
      <c r="N281" s="832">
        <v>6</v>
      </c>
      <c r="O281" s="836">
        <v>1</v>
      </c>
      <c r="P281" s="835">
        <v>8725.380000000001</v>
      </c>
      <c r="Q281" s="837">
        <v>1</v>
      </c>
      <c r="R281" s="832">
        <v>6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7</v>
      </c>
      <c r="B282" s="832" t="s">
        <v>1830</v>
      </c>
      <c r="C282" s="832" t="s">
        <v>1836</v>
      </c>
      <c r="D282" s="833" t="s">
        <v>2769</v>
      </c>
      <c r="E282" s="834" t="s">
        <v>1854</v>
      </c>
      <c r="F282" s="832" t="s">
        <v>1831</v>
      </c>
      <c r="G282" s="832" t="s">
        <v>2124</v>
      </c>
      <c r="H282" s="832" t="s">
        <v>570</v>
      </c>
      <c r="I282" s="832" t="s">
        <v>2128</v>
      </c>
      <c r="J282" s="832" t="s">
        <v>2129</v>
      </c>
      <c r="K282" s="832" t="s">
        <v>2130</v>
      </c>
      <c r="L282" s="835">
        <v>484.75</v>
      </c>
      <c r="M282" s="835">
        <v>6786.5</v>
      </c>
      <c r="N282" s="832">
        <v>14</v>
      </c>
      <c r="O282" s="836">
        <v>3</v>
      </c>
      <c r="P282" s="835">
        <v>3878</v>
      </c>
      <c r="Q282" s="837">
        <v>0.5714285714285714</v>
      </c>
      <c r="R282" s="832">
        <v>8</v>
      </c>
      <c r="S282" s="837">
        <v>0.5714285714285714</v>
      </c>
      <c r="T282" s="836">
        <v>2</v>
      </c>
      <c r="U282" s="838">
        <v>0.66666666666666663</v>
      </c>
    </row>
    <row r="283" spans="1:21" ht="14.4" customHeight="1" x14ac:dyDescent="0.3">
      <c r="A283" s="831">
        <v>7</v>
      </c>
      <c r="B283" s="832" t="s">
        <v>1830</v>
      </c>
      <c r="C283" s="832" t="s">
        <v>1836</v>
      </c>
      <c r="D283" s="833" t="s">
        <v>2769</v>
      </c>
      <c r="E283" s="834" t="s">
        <v>1854</v>
      </c>
      <c r="F283" s="832" t="s">
        <v>1831</v>
      </c>
      <c r="G283" s="832" t="s">
        <v>2124</v>
      </c>
      <c r="H283" s="832" t="s">
        <v>570</v>
      </c>
      <c r="I283" s="832" t="s">
        <v>2409</v>
      </c>
      <c r="J283" s="832" t="s">
        <v>2129</v>
      </c>
      <c r="K283" s="832" t="s">
        <v>2410</v>
      </c>
      <c r="L283" s="835">
        <v>969.48</v>
      </c>
      <c r="M283" s="835">
        <v>11633.76</v>
      </c>
      <c r="N283" s="832">
        <v>12</v>
      </c>
      <c r="O283" s="836">
        <v>2</v>
      </c>
      <c r="P283" s="835">
        <v>11633.76</v>
      </c>
      <c r="Q283" s="837">
        <v>1</v>
      </c>
      <c r="R283" s="832">
        <v>12</v>
      </c>
      <c r="S283" s="837">
        <v>1</v>
      </c>
      <c r="T283" s="836">
        <v>2</v>
      </c>
      <c r="U283" s="838">
        <v>1</v>
      </c>
    </row>
    <row r="284" spans="1:21" ht="14.4" customHeight="1" x14ac:dyDescent="0.3">
      <c r="A284" s="831">
        <v>7</v>
      </c>
      <c r="B284" s="832" t="s">
        <v>1830</v>
      </c>
      <c r="C284" s="832" t="s">
        <v>1836</v>
      </c>
      <c r="D284" s="833" t="s">
        <v>2769</v>
      </c>
      <c r="E284" s="834" t="s">
        <v>1854</v>
      </c>
      <c r="F284" s="832" t="s">
        <v>1831</v>
      </c>
      <c r="G284" s="832" t="s">
        <v>2124</v>
      </c>
      <c r="H284" s="832" t="s">
        <v>570</v>
      </c>
      <c r="I284" s="832" t="s">
        <v>2411</v>
      </c>
      <c r="J284" s="832" t="s">
        <v>2412</v>
      </c>
      <c r="K284" s="832" t="s">
        <v>2413</v>
      </c>
      <c r="L284" s="835">
        <v>1938.97</v>
      </c>
      <c r="M284" s="835">
        <v>19389.7</v>
      </c>
      <c r="N284" s="832">
        <v>10</v>
      </c>
      <c r="O284" s="836">
        <v>2</v>
      </c>
      <c r="P284" s="835">
        <v>11633.82</v>
      </c>
      <c r="Q284" s="837">
        <v>0.6</v>
      </c>
      <c r="R284" s="832">
        <v>6</v>
      </c>
      <c r="S284" s="837">
        <v>0.6</v>
      </c>
      <c r="T284" s="836">
        <v>1</v>
      </c>
      <c r="U284" s="838">
        <v>0.5</v>
      </c>
    </row>
    <row r="285" spans="1:21" ht="14.4" customHeight="1" x14ac:dyDescent="0.3">
      <c r="A285" s="831">
        <v>7</v>
      </c>
      <c r="B285" s="832" t="s">
        <v>1830</v>
      </c>
      <c r="C285" s="832" t="s">
        <v>1836</v>
      </c>
      <c r="D285" s="833" t="s">
        <v>2769</v>
      </c>
      <c r="E285" s="834" t="s">
        <v>1854</v>
      </c>
      <c r="F285" s="832" t="s">
        <v>1831</v>
      </c>
      <c r="G285" s="832" t="s">
        <v>2124</v>
      </c>
      <c r="H285" s="832" t="s">
        <v>570</v>
      </c>
      <c r="I285" s="832" t="s">
        <v>2327</v>
      </c>
      <c r="J285" s="832" t="s">
        <v>2126</v>
      </c>
      <c r="K285" s="832" t="s">
        <v>1763</v>
      </c>
      <c r="L285" s="835">
        <v>484.75</v>
      </c>
      <c r="M285" s="835">
        <v>2908.5</v>
      </c>
      <c r="N285" s="832">
        <v>6</v>
      </c>
      <c r="O285" s="836">
        <v>1</v>
      </c>
      <c r="P285" s="835">
        <v>2908.5</v>
      </c>
      <c r="Q285" s="837">
        <v>1</v>
      </c>
      <c r="R285" s="832">
        <v>6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7</v>
      </c>
      <c r="B286" s="832" t="s">
        <v>1830</v>
      </c>
      <c r="C286" s="832" t="s">
        <v>1836</v>
      </c>
      <c r="D286" s="833" t="s">
        <v>2769</v>
      </c>
      <c r="E286" s="834" t="s">
        <v>1854</v>
      </c>
      <c r="F286" s="832" t="s">
        <v>1831</v>
      </c>
      <c r="G286" s="832" t="s">
        <v>2124</v>
      </c>
      <c r="H286" s="832" t="s">
        <v>570</v>
      </c>
      <c r="I286" s="832" t="s">
        <v>2414</v>
      </c>
      <c r="J286" s="832" t="s">
        <v>2412</v>
      </c>
      <c r="K286" s="832" t="s">
        <v>2415</v>
      </c>
      <c r="L286" s="835">
        <v>969.48</v>
      </c>
      <c r="M286" s="835">
        <v>9694.7999999999993</v>
      </c>
      <c r="N286" s="832">
        <v>10</v>
      </c>
      <c r="O286" s="836">
        <v>2</v>
      </c>
      <c r="P286" s="835">
        <v>5816.88</v>
      </c>
      <c r="Q286" s="837">
        <v>0.60000000000000009</v>
      </c>
      <c r="R286" s="832">
        <v>6</v>
      </c>
      <c r="S286" s="837">
        <v>0.6</v>
      </c>
      <c r="T286" s="836">
        <v>1</v>
      </c>
      <c r="U286" s="838">
        <v>0.5</v>
      </c>
    </row>
    <row r="287" spans="1:21" ht="14.4" customHeight="1" x14ac:dyDescent="0.3">
      <c r="A287" s="831">
        <v>7</v>
      </c>
      <c r="B287" s="832" t="s">
        <v>1830</v>
      </c>
      <c r="C287" s="832" t="s">
        <v>1836</v>
      </c>
      <c r="D287" s="833" t="s">
        <v>2769</v>
      </c>
      <c r="E287" s="834" t="s">
        <v>1854</v>
      </c>
      <c r="F287" s="832" t="s">
        <v>1831</v>
      </c>
      <c r="G287" s="832" t="s">
        <v>2124</v>
      </c>
      <c r="H287" s="832" t="s">
        <v>660</v>
      </c>
      <c r="I287" s="832" t="s">
        <v>1761</v>
      </c>
      <c r="J287" s="832" t="s">
        <v>1762</v>
      </c>
      <c r="K287" s="832" t="s">
        <v>1763</v>
      </c>
      <c r="L287" s="835">
        <v>484.75</v>
      </c>
      <c r="M287" s="835">
        <v>9695</v>
      </c>
      <c r="N287" s="832">
        <v>20</v>
      </c>
      <c r="O287" s="836">
        <v>6</v>
      </c>
      <c r="P287" s="835">
        <v>9695</v>
      </c>
      <c r="Q287" s="837">
        <v>1</v>
      </c>
      <c r="R287" s="832">
        <v>20</v>
      </c>
      <c r="S287" s="837">
        <v>1</v>
      </c>
      <c r="T287" s="836">
        <v>6</v>
      </c>
      <c r="U287" s="838">
        <v>1</v>
      </c>
    </row>
    <row r="288" spans="1:21" ht="14.4" customHeight="1" x14ac:dyDescent="0.3">
      <c r="A288" s="831">
        <v>7</v>
      </c>
      <c r="B288" s="832" t="s">
        <v>1830</v>
      </c>
      <c r="C288" s="832" t="s">
        <v>1836</v>
      </c>
      <c r="D288" s="833" t="s">
        <v>2769</v>
      </c>
      <c r="E288" s="834" t="s">
        <v>1854</v>
      </c>
      <c r="F288" s="832" t="s">
        <v>1831</v>
      </c>
      <c r="G288" s="832" t="s">
        <v>2124</v>
      </c>
      <c r="H288" s="832" t="s">
        <v>660</v>
      </c>
      <c r="I288" s="832" t="s">
        <v>2131</v>
      </c>
      <c r="J288" s="832" t="s">
        <v>1762</v>
      </c>
      <c r="K288" s="832" t="s">
        <v>2132</v>
      </c>
      <c r="L288" s="835">
        <v>969.48</v>
      </c>
      <c r="M288" s="835">
        <v>7755.84</v>
      </c>
      <c r="N288" s="832">
        <v>8</v>
      </c>
      <c r="O288" s="836">
        <v>2</v>
      </c>
      <c r="P288" s="835">
        <v>5816.88</v>
      </c>
      <c r="Q288" s="837">
        <v>0.75</v>
      </c>
      <c r="R288" s="832">
        <v>6</v>
      </c>
      <c r="S288" s="837">
        <v>0.75</v>
      </c>
      <c r="T288" s="836">
        <v>1</v>
      </c>
      <c r="U288" s="838">
        <v>0.5</v>
      </c>
    </row>
    <row r="289" spans="1:21" ht="14.4" customHeight="1" x14ac:dyDescent="0.3">
      <c r="A289" s="831">
        <v>7</v>
      </c>
      <c r="B289" s="832" t="s">
        <v>1830</v>
      </c>
      <c r="C289" s="832" t="s">
        <v>1836</v>
      </c>
      <c r="D289" s="833" t="s">
        <v>2769</v>
      </c>
      <c r="E289" s="834" t="s">
        <v>1854</v>
      </c>
      <c r="F289" s="832" t="s">
        <v>1831</v>
      </c>
      <c r="G289" s="832" t="s">
        <v>2124</v>
      </c>
      <c r="H289" s="832" t="s">
        <v>660</v>
      </c>
      <c r="I289" s="832" t="s">
        <v>2133</v>
      </c>
      <c r="J289" s="832" t="s">
        <v>1762</v>
      </c>
      <c r="K289" s="832" t="s">
        <v>2127</v>
      </c>
      <c r="L289" s="835">
        <v>1938.97</v>
      </c>
      <c r="M289" s="835">
        <v>52352.19</v>
      </c>
      <c r="N289" s="832">
        <v>27</v>
      </c>
      <c r="O289" s="836">
        <v>5</v>
      </c>
      <c r="P289" s="835">
        <v>52352.19</v>
      </c>
      <c r="Q289" s="837">
        <v>1</v>
      </c>
      <c r="R289" s="832">
        <v>27</v>
      </c>
      <c r="S289" s="837">
        <v>1</v>
      </c>
      <c r="T289" s="836">
        <v>5</v>
      </c>
      <c r="U289" s="838">
        <v>1</v>
      </c>
    </row>
    <row r="290" spans="1:21" ht="14.4" customHeight="1" x14ac:dyDescent="0.3">
      <c r="A290" s="831">
        <v>7</v>
      </c>
      <c r="B290" s="832" t="s">
        <v>1830</v>
      </c>
      <c r="C290" s="832" t="s">
        <v>1836</v>
      </c>
      <c r="D290" s="833" t="s">
        <v>2769</v>
      </c>
      <c r="E290" s="834" t="s">
        <v>1854</v>
      </c>
      <c r="F290" s="832" t="s">
        <v>1831</v>
      </c>
      <c r="G290" s="832" t="s">
        <v>2124</v>
      </c>
      <c r="H290" s="832" t="s">
        <v>660</v>
      </c>
      <c r="I290" s="832" t="s">
        <v>2416</v>
      </c>
      <c r="J290" s="832" t="s">
        <v>1762</v>
      </c>
      <c r="K290" s="832" t="s">
        <v>2417</v>
      </c>
      <c r="L290" s="835">
        <v>242.37</v>
      </c>
      <c r="M290" s="835">
        <v>1454.22</v>
      </c>
      <c r="N290" s="832">
        <v>6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7</v>
      </c>
      <c r="B291" s="832" t="s">
        <v>1830</v>
      </c>
      <c r="C291" s="832" t="s">
        <v>1836</v>
      </c>
      <c r="D291" s="833" t="s">
        <v>2769</v>
      </c>
      <c r="E291" s="834" t="s">
        <v>1854</v>
      </c>
      <c r="F291" s="832" t="s">
        <v>1831</v>
      </c>
      <c r="G291" s="832" t="s">
        <v>2124</v>
      </c>
      <c r="H291" s="832" t="s">
        <v>660</v>
      </c>
      <c r="I291" s="832" t="s">
        <v>2418</v>
      </c>
      <c r="J291" s="832" t="s">
        <v>1762</v>
      </c>
      <c r="K291" s="832" t="s">
        <v>2419</v>
      </c>
      <c r="L291" s="835">
        <v>1454.23</v>
      </c>
      <c r="M291" s="835">
        <v>11633.84</v>
      </c>
      <c r="N291" s="832">
        <v>8</v>
      </c>
      <c r="O291" s="836">
        <v>2</v>
      </c>
      <c r="P291" s="835">
        <v>8725.380000000001</v>
      </c>
      <c r="Q291" s="837">
        <v>0.75000000000000011</v>
      </c>
      <c r="R291" s="832">
        <v>6</v>
      </c>
      <c r="S291" s="837">
        <v>0.75</v>
      </c>
      <c r="T291" s="836">
        <v>1</v>
      </c>
      <c r="U291" s="838">
        <v>0.5</v>
      </c>
    </row>
    <row r="292" spans="1:21" ht="14.4" customHeight="1" x14ac:dyDescent="0.3">
      <c r="A292" s="831">
        <v>7</v>
      </c>
      <c r="B292" s="832" t="s">
        <v>1830</v>
      </c>
      <c r="C292" s="832" t="s">
        <v>1836</v>
      </c>
      <c r="D292" s="833" t="s">
        <v>2769</v>
      </c>
      <c r="E292" s="834" t="s">
        <v>1854</v>
      </c>
      <c r="F292" s="832" t="s">
        <v>1831</v>
      </c>
      <c r="G292" s="832" t="s">
        <v>2134</v>
      </c>
      <c r="H292" s="832" t="s">
        <v>570</v>
      </c>
      <c r="I292" s="832" t="s">
        <v>2420</v>
      </c>
      <c r="J292" s="832" t="s">
        <v>2136</v>
      </c>
      <c r="K292" s="832" t="s">
        <v>2421</v>
      </c>
      <c r="L292" s="835">
        <v>22.64</v>
      </c>
      <c r="M292" s="835">
        <v>22.64</v>
      </c>
      <c r="N292" s="832">
        <v>1</v>
      </c>
      <c r="O292" s="836">
        <v>1</v>
      </c>
      <c r="P292" s="835">
        <v>22.64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7</v>
      </c>
      <c r="B293" s="832" t="s">
        <v>1830</v>
      </c>
      <c r="C293" s="832" t="s">
        <v>1836</v>
      </c>
      <c r="D293" s="833" t="s">
        <v>2769</v>
      </c>
      <c r="E293" s="834" t="s">
        <v>1854</v>
      </c>
      <c r="F293" s="832" t="s">
        <v>1831</v>
      </c>
      <c r="G293" s="832" t="s">
        <v>2134</v>
      </c>
      <c r="H293" s="832" t="s">
        <v>570</v>
      </c>
      <c r="I293" s="832" t="s">
        <v>2310</v>
      </c>
      <c r="J293" s="832" t="s">
        <v>2136</v>
      </c>
      <c r="K293" s="832" t="s">
        <v>2311</v>
      </c>
      <c r="L293" s="835">
        <v>113.16</v>
      </c>
      <c r="M293" s="835">
        <v>339.48</v>
      </c>
      <c r="N293" s="832">
        <v>3</v>
      </c>
      <c r="O293" s="836">
        <v>1.5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7</v>
      </c>
      <c r="B294" s="832" t="s">
        <v>1830</v>
      </c>
      <c r="C294" s="832" t="s">
        <v>1836</v>
      </c>
      <c r="D294" s="833" t="s">
        <v>2769</v>
      </c>
      <c r="E294" s="834" t="s">
        <v>1854</v>
      </c>
      <c r="F294" s="832" t="s">
        <v>1831</v>
      </c>
      <c r="G294" s="832" t="s">
        <v>2134</v>
      </c>
      <c r="H294" s="832" t="s">
        <v>570</v>
      </c>
      <c r="I294" s="832" t="s">
        <v>2135</v>
      </c>
      <c r="J294" s="832" t="s">
        <v>2136</v>
      </c>
      <c r="K294" s="832" t="s">
        <v>2137</v>
      </c>
      <c r="L294" s="835">
        <v>339.47</v>
      </c>
      <c r="M294" s="835">
        <v>14936.68</v>
      </c>
      <c r="N294" s="832">
        <v>44</v>
      </c>
      <c r="O294" s="836">
        <v>11</v>
      </c>
      <c r="P294" s="835">
        <v>10184.1</v>
      </c>
      <c r="Q294" s="837">
        <v>0.68181818181818188</v>
      </c>
      <c r="R294" s="832">
        <v>30</v>
      </c>
      <c r="S294" s="837">
        <v>0.68181818181818177</v>
      </c>
      <c r="T294" s="836">
        <v>7</v>
      </c>
      <c r="U294" s="838">
        <v>0.63636363636363635</v>
      </c>
    </row>
    <row r="295" spans="1:21" ht="14.4" customHeight="1" x14ac:dyDescent="0.3">
      <c r="A295" s="831">
        <v>7</v>
      </c>
      <c r="B295" s="832" t="s">
        <v>1830</v>
      </c>
      <c r="C295" s="832" t="s">
        <v>1836</v>
      </c>
      <c r="D295" s="833" t="s">
        <v>2769</v>
      </c>
      <c r="E295" s="834" t="s">
        <v>1854</v>
      </c>
      <c r="F295" s="832" t="s">
        <v>1831</v>
      </c>
      <c r="G295" s="832" t="s">
        <v>2134</v>
      </c>
      <c r="H295" s="832" t="s">
        <v>570</v>
      </c>
      <c r="I295" s="832" t="s">
        <v>2422</v>
      </c>
      <c r="J295" s="832" t="s">
        <v>2136</v>
      </c>
      <c r="K295" s="832" t="s">
        <v>2423</v>
      </c>
      <c r="L295" s="835">
        <v>226.31</v>
      </c>
      <c r="M295" s="835">
        <v>678.93000000000006</v>
      </c>
      <c r="N295" s="832">
        <v>3</v>
      </c>
      <c r="O295" s="836">
        <v>0.5</v>
      </c>
      <c r="P295" s="835">
        <v>678.93000000000006</v>
      </c>
      <c r="Q295" s="837">
        <v>1</v>
      </c>
      <c r="R295" s="832">
        <v>3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7</v>
      </c>
      <c r="B296" s="832" t="s">
        <v>1830</v>
      </c>
      <c r="C296" s="832" t="s">
        <v>1836</v>
      </c>
      <c r="D296" s="833" t="s">
        <v>2769</v>
      </c>
      <c r="E296" s="834" t="s">
        <v>1854</v>
      </c>
      <c r="F296" s="832" t="s">
        <v>1831</v>
      </c>
      <c r="G296" s="832" t="s">
        <v>2134</v>
      </c>
      <c r="H296" s="832" t="s">
        <v>660</v>
      </c>
      <c r="I296" s="832" t="s">
        <v>2424</v>
      </c>
      <c r="J296" s="832" t="s">
        <v>2425</v>
      </c>
      <c r="K296" s="832" t="s">
        <v>2330</v>
      </c>
      <c r="L296" s="835">
        <v>763.63</v>
      </c>
      <c r="M296" s="835">
        <v>4581.78</v>
      </c>
      <c r="N296" s="832">
        <v>6</v>
      </c>
      <c r="O296" s="836">
        <v>1</v>
      </c>
      <c r="P296" s="835">
        <v>4581.78</v>
      </c>
      <c r="Q296" s="837">
        <v>1</v>
      </c>
      <c r="R296" s="832">
        <v>6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7</v>
      </c>
      <c r="B297" s="832" t="s">
        <v>1830</v>
      </c>
      <c r="C297" s="832" t="s">
        <v>1836</v>
      </c>
      <c r="D297" s="833" t="s">
        <v>2769</v>
      </c>
      <c r="E297" s="834" t="s">
        <v>1854</v>
      </c>
      <c r="F297" s="832" t="s">
        <v>1831</v>
      </c>
      <c r="G297" s="832" t="s">
        <v>1241</v>
      </c>
      <c r="H297" s="832" t="s">
        <v>570</v>
      </c>
      <c r="I297" s="832" t="s">
        <v>2426</v>
      </c>
      <c r="J297" s="832" t="s">
        <v>2427</v>
      </c>
      <c r="K297" s="832" t="s">
        <v>2428</v>
      </c>
      <c r="L297" s="835">
        <v>13.73</v>
      </c>
      <c r="M297" s="835">
        <v>27.46</v>
      </c>
      <c r="N297" s="832">
        <v>2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7</v>
      </c>
      <c r="B298" s="832" t="s">
        <v>1830</v>
      </c>
      <c r="C298" s="832" t="s">
        <v>1836</v>
      </c>
      <c r="D298" s="833" t="s">
        <v>2769</v>
      </c>
      <c r="E298" s="834" t="s">
        <v>1854</v>
      </c>
      <c r="F298" s="832" t="s">
        <v>1831</v>
      </c>
      <c r="G298" s="832" t="s">
        <v>2138</v>
      </c>
      <c r="H298" s="832" t="s">
        <v>570</v>
      </c>
      <c r="I298" s="832" t="s">
        <v>2139</v>
      </c>
      <c r="J298" s="832" t="s">
        <v>2140</v>
      </c>
      <c r="K298" s="832" t="s">
        <v>2141</v>
      </c>
      <c r="L298" s="835">
        <v>0</v>
      </c>
      <c r="M298" s="835">
        <v>0</v>
      </c>
      <c r="N298" s="832">
        <v>2</v>
      </c>
      <c r="O298" s="836">
        <v>1</v>
      </c>
      <c r="P298" s="835">
        <v>0</v>
      </c>
      <c r="Q298" s="837"/>
      <c r="R298" s="832">
        <v>2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7</v>
      </c>
      <c r="B299" s="832" t="s">
        <v>1830</v>
      </c>
      <c r="C299" s="832" t="s">
        <v>1836</v>
      </c>
      <c r="D299" s="833" t="s">
        <v>2769</v>
      </c>
      <c r="E299" s="834" t="s">
        <v>1854</v>
      </c>
      <c r="F299" s="832" t="s">
        <v>1831</v>
      </c>
      <c r="G299" s="832" t="s">
        <v>2429</v>
      </c>
      <c r="H299" s="832" t="s">
        <v>570</v>
      </c>
      <c r="I299" s="832" t="s">
        <v>2430</v>
      </c>
      <c r="J299" s="832" t="s">
        <v>2431</v>
      </c>
      <c r="K299" s="832" t="s">
        <v>2432</v>
      </c>
      <c r="L299" s="835">
        <v>0</v>
      </c>
      <c r="M299" s="835">
        <v>0</v>
      </c>
      <c r="N299" s="832">
        <v>1</v>
      </c>
      <c r="O299" s="836">
        <v>0.5</v>
      </c>
      <c r="P299" s="835">
        <v>0</v>
      </c>
      <c r="Q299" s="837"/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7</v>
      </c>
      <c r="B300" s="832" t="s">
        <v>1830</v>
      </c>
      <c r="C300" s="832" t="s">
        <v>1836</v>
      </c>
      <c r="D300" s="833" t="s">
        <v>2769</v>
      </c>
      <c r="E300" s="834" t="s">
        <v>1854</v>
      </c>
      <c r="F300" s="832" t="s">
        <v>1831</v>
      </c>
      <c r="G300" s="832" t="s">
        <v>1942</v>
      </c>
      <c r="H300" s="832" t="s">
        <v>570</v>
      </c>
      <c r="I300" s="832" t="s">
        <v>2433</v>
      </c>
      <c r="J300" s="832" t="s">
        <v>2434</v>
      </c>
      <c r="K300" s="832" t="s">
        <v>1944</v>
      </c>
      <c r="L300" s="835">
        <v>79.64</v>
      </c>
      <c r="M300" s="835">
        <v>79.64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7</v>
      </c>
      <c r="B301" s="832" t="s">
        <v>1830</v>
      </c>
      <c r="C301" s="832" t="s">
        <v>1836</v>
      </c>
      <c r="D301" s="833" t="s">
        <v>2769</v>
      </c>
      <c r="E301" s="834" t="s">
        <v>1854</v>
      </c>
      <c r="F301" s="832" t="s">
        <v>1831</v>
      </c>
      <c r="G301" s="832" t="s">
        <v>2142</v>
      </c>
      <c r="H301" s="832" t="s">
        <v>570</v>
      </c>
      <c r="I301" s="832" t="s">
        <v>2333</v>
      </c>
      <c r="J301" s="832" t="s">
        <v>2144</v>
      </c>
      <c r="K301" s="832" t="s">
        <v>2334</v>
      </c>
      <c r="L301" s="835">
        <v>552.64</v>
      </c>
      <c r="M301" s="835">
        <v>552.64</v>
      </c>
      <c r="N301" s="832">
        <v>1</v>
      </c>
      <c r="O301" s="836">
        <v>1</v>
      </c>
      <c r="P301" s="835">
        <v>552.64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7</v>
      </c>
      <c r="B302" s="832" t="s">
        <v>1830</v>
      </c>
      <c r="C302" s="832" t="s">
        <v>1836</v>
      </c>
      <c r="D302" s="833" t="s">
        <v>2769</v>
      </c>
      <c r="E302" s="834" t="s">
        <v>1854</v>
      </c>
      <c r="F302" s="832" t="s">
        <v>1831</v>
      </c>
      <c r="G302" s="832" t="s">
        <v>2142</v>
      </c>
      <c r="H302" s="832" t="s">
        <v>570</v>
      </c>
      <c r="I302" s="832" t="s">
        <v>2435</v>
      </c>
      <c r="J302" s="832" t="s">
        <v>2144</v>
      </c>
      <c r="K302" s="832" t="s">
        <v>2436</v>
      </c>
      <c r="L302" s="835">
        <v>276.33</v>
      </c>
      <c r="M302" s="835">
        <v>828.99</v>
      </c>
      <c r="N302" s="832">
        <v>3</v>
      </c>
      <c r="O302" s="836">
        <v>1</v>
      </c>
      <c r="P302" s="835">
        <v>828.99</v>
      </c>
      <c r="Q302" s="837">
        <v>1</v>
      </c>
      <c r="R302" s="832">
        <v>3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7</v>
      </c>
      <c r="B303" s="832" t="s">
        <v>1830</v>
      </c>
      <c r="C303" s="832" t="s">
        <v>1836</v>
      </c>
      <c r="D303" s="833" t="s">
        <v>2769</v>
      </c>
      <c r="E303" s="834" t="s">
        <v>1854</v>
      </c>
      <c r="F303" s="832" t="s">
        <v>1831</v>
      </c>
      <c r="G303" s="832" t="s">
        <v>2142</v>
      </c>
      <c r="H303" s="832" t="s">
        <v>570</v>
      </c>
      <c r="I303" s="832" t="s">
        <v>2143</v>
      </c>
      <c r="J303" s="832" t="s">
        <v>2144</v>
      </c>
      <c r="K303" s="832" t="s">
        <v>2145</v>
      </c>
      <c r="L303" s="835">
        <v>1019.46</v>
      </c>
      <c r="M303" s="835">
        <v>3058.38</v>
      </c>
      <c r="N303" s="832">
        <v>3</v>
      </c>
      <c r="O303" s="836">
        <v>1</v>
      </c>
      <c r="P303" s="835">
        <v>3058.38</v>
      </c>
      <c r="Q303" s="837">
        <v>1</v>
      </c>
      <c r="R303" s="832">
        <v>3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7</v>
      </c>
      <c r="B304" s="832" t="s">
        <v>1830</v>
      </c>
      <c r="C304" s="832" t="s">
        <v>1836</v>
      </c>
      <c r="D304" s="833" t="s">
        <v>2769</v>
      </c>
      <c r="E304" s="834" t="s">
        <v>1854</v>
      </c>
      <c r="F304" s="832" t="s">
        <v>1831</v>
      </c>
      <c r="G304" s="832" t="s">
        <v>2142</v>
      </c>
      <c r="H304" s="832" t="s">
        <v>570</v>
      </c>
      <c r="I304" s="832" t="s">
        <v>2437</v>
      </c>
      <c r="J304" s="832" t="s">
        <v>2144</v>
      </c>
      <c r="K304" s="832" t="s">
        <v>2438</v>
      </c>
      <c r="L304" s="835">
        <v>177.89</v>
      </c>
      <c r="M304" s="835">
        <v>533.66999999999996</v>
      </c>
      <c r="N304" s="832">
        <v>3</v>
      </c>
      <c r="O304" s="836">
        <v>1</v>
      </c>
      <c r="P304" s="835">
        <v>533.66999999999996</v>
      </c>
      <c r="Q304" s="837">
        <v>1</v>
      </c>
      <c r="R304" s="832">
        <v>3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7</v>
      </c>
      <c r="B305" s="832" t="s">
        <v>1830</v>
      </c>
      <c r="C305" s="832" t="s">
        <v>1836</v>
      </c>
      <c r="D305" s="833" t="s">
        <v>2769</v>
      </c>
      <c r="E305" s="834" t="s">
        <v>1854</v>
      </c>
      <c r="F305" s="832" t="s">
        <v>1831</v>
      </c>
      <c r="G305" s="832" t="s">
        <v>1979</v>
      </c>
      <c r="H305" s="832" t="s">
        <v>570</v>
      </c>
      <c r="I305" s="832" t="s">
        <v>1980</v>
      </c>
      <c r="J305" s="832" t="s">
        <v>1981</v>
      </c>
      <c r="K305" s="832" t="s">
        <v>1982</v>
      </c>
      <c r="L305" s="835">
        <v>91.78</v>
      </c>
      <c r="M305" s="835">
        <v>275.34000000000003</v>
      </c>
      <c r="N305" s="832">
        <v>3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7</v>
      </c>
      <c r="B306" s="832" t="s">
        <v>1830</v>
      </c>
      <c r="C306" s="832" t="s">
        <v>1836</v>
      </c>
      <c r="D306" s="833" t="s">
        <v>2769</v>
      </c>
      <c r="E306" s="834" t="s">
        <v>1854</v>
      </c>
      <c r="F306" s="832" t="s">
        <v>1831</v>
      </c>
      <c r="G306" s="832" t="s">
        <v>1912</v>
      </c>
      <c r="H306" s="832" t="s">
        <v>570</v>
      </c>
      <c r="I306" s="832" t="s">
        <v>1913</v>
      </c>
      <c r="J306" s="832" t="s">
        <v>1914</v>
      </c>
      <c r="K306" s="832" t="s">
        <v>1915</v>
      </c>
      <c r="L306" s="835">
        <v>89.91</v>
      </c>
      <c r="M306" s="835">
        <v>179.82</v>
      </c>
      <c r="N306" s="832">
        <v>2</v>
      </c>
      <c r="O306" s="836">
        <v>0.5</v>
      </c>
      <c r="P306" s="835">
        <v>179.82</v>
      </c>
      <c r="Q306" s="837">
        <v>1</v>
      </c>
      <c r="R306" s="832">
        <v>2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7</v>
      </c>
      <c r="B307" s="832" t="s">
        <v>1830</v>
      </c>
      <c r="C307" s="832" t="s">
        <v>1836</v>
      </c>
      <c r="D307" s="833" t="s">
        <v>2769</v>
      </c>
      <c r="E307" s="834" t="s">
        <v>1854</v>
      </c>
      <c r="F307" s="832" t="s">
        <v>1831</v>
      </c>
      <c r="G307" s="832" t="s">
        <v>2154</v>
      </c>
      <c r="H307" s="832" t="s">
        <v>660</v>
      </c>
      <c r="I307" s="832" t="s">
        <v>2155</v>
      </c>
      <c r="J307" s="832" t="s">
        <v>2156</v>
      </c>
      <c r="K307" s="832" t="s">
        <v>2157</v>
      </c>
      <c r="L307" s="835">
        <v>102.9</v>
      </c>
      <c r="M307" s="835">
        <v>720.3</v>
      </c>
      <c r="N307" s="832">
        <v>7</v>
      </c>
      <c r="O307" s="836">
        <v>2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7</v>
      </c>
      <c r="B308" s="832" t="s">
        <v>1830</v>
      </c>
      <c r="C308" s="832" t="s">
        <v>1836</v>
      </c>
      <c r="D308" s="833" t="s">
        <v>2769</v>
      </c>
      <c r="E308" s="834" t="s">
        <v>1854</v>
      </c>
      <c r="F308" s="832" t="s">
        <v>1831</v>
      </c>
      <c r="G308" s="832" t="s">
        <v>2154</v>
      </c>
      <c r="H308" s="832" t="s">
        <v>570</v>
      </c>
      <c r="I308" s="832" t="s">
        <v>2439</v>
      </c>
      <c r="J308" s="832" t="s">
        <v>2440</v>
      </c>
      <c r="K308" s="832" t="s">
        <v>2441</v>
      </c>
      <c r="L308" s="835">
        <v>74.64</v>
      </c>
      <c r="M308" s="835">
        <v>373.2</v>
      </c>
      <c r="N308" s="832">
        <v>5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7</v>
      </c>
      <c r="B309" s="832" t="s">
        <v>1830</v>
      </c>
      <c r="C309" s="832" t="s">
        <v>1836</v>
      </c>
      <c r="D309" s="833" t="s">
        <v>2769</v>
      </c>
      <c r="E309" s="834" t="s">
        <v>1854</v>
      </c>
      <c r="F309" s="832" t="s">
        <v>1831</v>
      </c>
      <c r="G309" s="832" t="s">
        <v>2268</v>
      </c>
      <c r="H309" s="832" t="s">
        <v>570</v>
      </c>
      <c r="I309" s="832" t="s">
        <v>2269</v>
      </c>
      <c r="J309" s="832" t="s">
        <v>1318</v>
      </c>
      <c r="K309" s="832" t="s">
        <v>2270</v>
      </c>
      <c r="L309" s="835">
        <v>24.37</v>
      </c>
      <c r="M309" s="835">
        <v>121.85</v>
      </c>
      <c r="N309" s="832">
        <v>5</v>
      </c>
      <c r="O309" s="836">
        <v>1</v>
      </c>
      <c r="P309" s="835">
        <v>48.74</v>
      </c>
      <c r="Q309" s="837">
        <v>0.4</v>
      </c>
      <c r="R309" s="832">
        <v>2</v>
      </c>
      <c r="S309" s="837">
        <v>0.4</v>
      </c>
      <c r="T309" s="836">
        <v>0.5</v>
      </c>
      <c r="U309" s="838">
        <v>0.5</v>
      </c>
    </row>
    <row r="310" spans="1:21" ht="14.4" customHeight="1" x14ac:dyDescent="0.3">
      <c r="A310" s="831">
        <v>7</v>
      </c>
      <c r="B310" s="832" t="s">
        <v>1830</v>
      </c>
      <c r="C310" s="832" t="s">
        <v>1836</v>
      </c>
      <c r="D310" s="833" t="s">
        <v>2769</v>
      </c>
      <c r="E310" s="834" t="s">
        <v>1854</v>
      </c>
      <c r="F310" s="832" t="s">
        <v>1831</v>
      </c>
      <c r="G310" s="832" t="s">
        <v>2442</v>
      </c>
      <c r="H310" s="832" t="s">
        <v>570</v>
      </c>
      <c r="I310" s="832" t="s">
        <v>2443</v>
      </c>
      <c r="J310" s="832" t="s">
        <v>2444</v>
      </c>
      <c r="K310" s="832" t="s">
        <v>2445</v>
      </c>
      <c r="L310" s="835">
        <v>73.989999999999995</v>
      </c>
      <c r="M310" s="835">
        <v>591.91999999999996</v>
      </c>
      <c r="N310" s="832">
        <v>8</v>
      </c>
      <c r="O310" s="836">
        <v>0.5</v>
      </c>
      <c r="P310" s="835">
        <v>591.91999999999996</v>
      </c>
      <c r="Q310" s="837">
        <v>1</v>
      </c>
      <c r="R310" s="832">
        <v>8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7</v>
      </c>
      <c r="B311" s="832" t="s">
        <v>1830</v>
      </c>
      <c r="C311" s="832" t="s">
        <v>1836</v>
      </c>
      <c r="D311" s="833" t="s">
        <v>2769</v>
      </c>
      <c r="E311" s="834" t="s">
        <v>1854</v>
      </c>
      <c r="F311" s="832" t="s">
        <v>1831</v>
      </c>
      <c r="G311" s="832" t="s">
        <v>2446</v>
      </c>
      <c r="H311" s="832" t="s">
        <v>660</v>
      </c>
      <c r="I311" s="832" t="s">
        <v>2447</v>
      </c>
      <c r="J311" s="832" t="s">
        <v>2448</v>
      </c>
      <c r="K311" s="832" t="s">
        <v>2449</v>
      </c>
      <c r="L311" s="835">
        <v>103.64</v>
      </c>
      <c r="M311" s="835">
        <v>103.64</v>
      </c>
      <c r="N311" s="832">
        <v>1</v>
      </c>
      <c r="O311" s="836">
        <v>1</v>
      </c>
      <c r="P311" s="835">
        <v>103.64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7</v>
      </c>
      <c r="B312" s="832" t="s">
        <v>1830</v>
      </c>
      <c r="C312" s="832" t="s">
        <v>1836</v>
      </c>
      <c r="D312" s="833" t="s">
        <v>2769</v>
      </c>
      <c r="E312" s="834" t="s">
        <v>1854</v>
      </c>
      <c r="F312" s="832" t="s">
        <v>1831</v>
      </c>
      <c r="G312" s="832" t="s">
        <v>2450</v>
      </c>
      <c r="H312" s="832" t="s">
        <v>570</v>
      </c>
      <c r="I312" s="832" t="s">
        <v>2451</v>
      </c>
      <c r="J312" s="832" t="s">
        <v>2452</v>
      </c>
      <c r="K312" s="832" t="s">
        <v>2453</v>
      </c>
      <c r="L312" s="835">
        <v>1561.8</v>
      </c>
      <c r="M312" s="835">
        <v>15618</v>
      </c>
      <c r="N312" s="832">
        <v>10</v>
      </c>
      <c r="O312" s="836">
        <v>1</v>
      </c>
      <c r="P312" s="835">
        <v>15618</v>
      </c>
      <c r="Q312" s="837">
        <v>1</v>
      </c>
      <c r="R312" s="832">
        <v>10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7</v>
      </c>
      <c r="B313" s="832" t="s">
        <v>1830</v>
      </c>
      <c r="C313" s="832" t="s">
        <v>1836</v>
      </c>
      <c r="D313" s="833" t="s">
        <v>2769</v>
      </c>
      <c r="E313" s="834" t="s">
        <v>1854</v>
      </c>
      <c r="F313" s="832" t="s">
        <v>1831</v>
      </c>
      <c r="G313" s="832" t="s">
        <v>2166</v>
      </c>
      <c r="H313" s="832" t="s">
        <v>660</v>
      </c>
      <c r="I313" s="832" t="s">
        <v>1753</v>
      </c>
      <c r="J313" s="832" t="s">
        <v>1754</v>
      </c>
      <c r="K313" s="832" t="s">
        <v>1755</v>
      </c>
      <c r="L313" s="835">
        <v>70.48</v>
      </c>
      <c r="M313" s="835">
        <v>563.84</v>
      </c>
      <c r="N313" s="832">
        <v>8</v>
      </c>
      <c r="O313" s="836">
        <v>2.5</v>
      </c>
      <c r="P313" s="835">
        <v>563.84</v>
      </c>
      <c r="Q313" s="837">
        <v>1</v>
      </c>
      <c r="R313" s="832">
        <v>8</v>
      </c>
      <c r="S313" s="837">
        <v>1</v>
      </c>
      <c r="T313" s="836">
        <v>2.5</v>
      </c>
      <c r="U313" s="838">
        <v>1</v>
      </c>
    </row>
    <row r="314" spans="1:21" ht="14.4" customHeight="1" x14ac:dyDescent="0.3">
      <c r="A314" s="831">
        <v>7</v>
      </c>
      <c r="B314" s="832" t="s">
        <v>1830</v>
      </c>
      <c r="C314" s="832" t="s">
        <v>1836</v>
      </c>
      <c r="D314" s="833" t="s">
        <v>2769</v>
      </c>
      <c r="E314" s="834" t="s">
        <v>1854</v>
      </c>
      <c r="F314" s="832" t="s">
        <v>1831</v>
      </c>
      <c r="G314" s="832" t="s">
        <v>2454</v>
      </c>
      <c r="H314" s="832" t="s">
        <v>570</v>
      </c>
      <c r="I314" s="832" t="s">
        <v>2455</v>
      </c>
      <c r="J314" s="832" t="s">
        <v>2456</v>
      </c>
      <c r="K314" s="832" t="s">
        <v>2457</v>
      </c>
      <c r="L314" s="835">
        <v>32.869999999999997</v>
      </c>
      <c r="M314" s="835">
        <v>98.609999999999985</v>
      </c>
      <c r="N314" s="832">
        <v>3</v>
      </c>
      <c r="O314" s="836">
        <v>0.5</v>
      </c>
      <c r="P314" s="835">
        <v>98.609999999999985</v>
      </c>
      <c r="Q314" s="837">
        <v>1</v>
      </c>
      <c r="R314" s="832">
        <v>3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7</v>
      </c>
      <c r="B315" s="832" t="s">
        <v>1830</v>
      </c>
      <c r="C315" s="832" t="s">
        <v>1836</v>
      </c>
      <c r="D315" s="833" t="s">
        <v>2769</v>
      </c>
      <c r="E315" s="834" t="s">
        <v>1854</v>
      </c>
      <c r="F315" s="832" t="s">
        <v>1831</v>
      </c>
      <c r="G315" s="832" t="s">
        <v>2458</v>
      </c>
      <c r="H315" s="832" t="s">
        <v>570</v>
      </c>
      <c r="I315" s="832" t="s">
        <v>2459</v>
      </c>
      <c r="J315" s="832" t="s">
        <v>766</v>
      </c>
      <c r="K315" s="832" t="s">
        <v>2460</v>
      </c>
      <c r="L315" s="835">
        <v>53.57</v>
      </c>
      <c r="M315" s="835">
        <v>267.85000000000002</v>
      </c>
      <c r="N315" s="832">
        <v>5</v>
      </c>
      <c r="O315" s="836">
        <v>1</v>
      </c>
      <c r="P315" s="835">
        <v>107.14</v>
      </c>
      <c r="Q315" s="837">
        <v>0.39999999999999997</v>
      </c>
      <c r="R315" s="832">
        <v>2</v>
      </c>
      <c r="S315" s="837">
        <v>0.4</v>
      </c>
      <c r="T315" s="836">
        <v>0.5</v>
      </c>
      <c r="U315" s="838">
        <v>0.5</v>
      </c>
    </row>
    <row r="316" spans="1:21" ht="14.4" customHeight="1" x14ac:dyDescent="0.3">
      <c r="A316" s="831">
        <v>7</v>
      </c>
      <c r="B316" s="832" t="s">
        <v>1830</v>
      </c>
      <c r="C316" s="832" t="s">
        <v>1836</v>
      </c>
      <c r="D316" s="833" t="s">
        <v>2769</v>
      </c>
      <c r="E316" s="834" t="s">
        <v>1854</v>
      </c>
      <c r="F316" s="832" t="s">
        <v>1831</v>
      </c>
      <c r="G316" s="832" t="s">
        <v>2461</v>
      </c>
      <c r="H316" s="832" t="s">
        <v>570</v>
      </c>
      <c r="I316" s="832" t="s">
        <v>2462</v>
      </c>
      <c r="J316" s="832" t="s">
        <v>2463</v>
      </c>
      <c r="K316" s="832" t="s">
        <v>1781</v>
      </c>
      <c r="L316" s="835">
        <v>161.06</v>
      </c>
      <c r="M316" s="835">
        <v>483.18</v>
      </c>
      <c r="N316" s="832">
        <v>3</v>
      </c>
      <c r="O316" s="836">
        <v>0.5</v>
      </c>
      <c r="P316" s="835">
        <v>483.18</v>
      </c>
      <c r="Q316" s="837">
        <v>1</v>
      </c>
      <c r="R316" s="832">
        <v>3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7</v>
      </c>
      <c r="B317" s="832" t="s">
        <v>1830</v>
      </c>
      <c r="C317" s="832" t="s">
        <v>1836</v>
      </c>
      <c r="D317" s="833" t="s">
        <v>2769</v>
      </c>
      <c r="E317" s="834" t="s">
        <v>1854</v>
      </c>
      <c r="F317" s="832" t="s">
        <v>1831</v>
      </c>
      <c r="G317" s="832" t="s">
        <v>2167</v>
      </c>
      <c r="H317" s="832" t="s">
        <v>570</v>
      </c>
      <c r="I317" s="832" t="s">
        <v>2168</v>
      </c>
      <c r="J317" s="832" t="s">
        <v>2169</v>
      </c>
      <c r="K317" s="832" t="s">
        <v>757</v>
      </c>
      <c r="L317" s="835">
        <v>208.18</v>
      </c>
      <c r="M317" s="835">
        <v>1249.08</v>
      </c>
      <c r="N317" s="832">
        <v>6</v>
      </c>
      <c r="O317" s="836">
        <v>2</v>
      </c>
      <c r="P317" s="835">
        <v>1249.08</v>
      </c>
      <c r="Q317" s="837">
        <v>1</v>
      </c>
      <c r="R317" s="832">
        <v>6</v>
      </c>
      <c r="S317" s="837">
        <v>1</v>
      </c>
      <c r="T317" s="836">
        <v>2</v>
      </c>
      <c r="U317" s="838">
        <v>1</v>
      </c>
    </row>
    <row r="318" spans="1:21" ht="14.4" customHeight="1" x14ac:dyDescent="0.3">
      <c r="A318" s="831">
        <v>7</v>
      </c>
      <c r="B318" s="832" t="s">
        <v>1830</v>
      </c>
      <c r="C318" s="832" t="s">
        <v>1836</v>
      </c>
      <c r="D318" s="833" t="s">
        <v>2769</v>
      </c>
      <c r="E318" s="834" t="s">
        <v>1854</v>
      </c>
      <c r="F318" s="832" t="s">
        <v>1831</v>
      </c>
      <c r="G318" s="832" t="s">
        <v>2167</v>
      </c>
      <c r="H318" s="832" t="s">
        <v>570</v>
      </c>
      <c r="I318" s="832" t="s">
        <v>2464</v>
      </c>
      <c r="J318" s="832" t="s">
        <v>1288</v>
      </c>
      <c r="K318" s="832" t="s">
        <v>2465</v>
      </c>
      <c r="L318" s="835">
        <v>60.1</v>
      </c>
      <c r="M318" s="835">
        <v>60.1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7</v>
      </c>
      <c r="B319" s="832" t="s">
        <v>1830</v>
      </c>
      <c r="C319" s="832" t="s">
        <v>1836</v>
      </c>
      <c r="D319" s="833" t="s">
        <v>2769</v>
      </c>
      <c r="E319" s="834" t="s">
        <v>1854</v>
      </c>
      <c r="F319" s="832" t="s">
        <v>1831</v>
      </c>
      <c r="G319" s="832" t="s">
        <v>2170</v>
      </c>
      <c r="H319" s="832" t="s">
        <v>570</v>
      </c>
      <c r="I319" s="832" t="s">
        <v>2171</v>
      </c>
      <c r="J319" s="832" t="s">
        <v>2172</v>
      </c>
      <c r="K319" s="832" t="s">
        <v>2173</v>
      </c>
      <c r="L319" s="835">
        <v>134.47999999999999</v>
      </c>
      <c r="M319" s="835">
        <v>134.47999999999999</v>
      </c>
      <c r="N319" s="832">
        <v>1</v>
      </c>
      <c r="O319" s="836">
        <v>0.5</v>
      </c>
      <c r="P319" s="835">
        <v>134.47999999999999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7</v>
      </c>
      <c r="B320" s="832" t="s">
        <v>1830</v>
      </c>
      <c r="C320" s="832" t="s">
        <v>1836</v>
      </c>
      <c r="D320" s="833" t="s">
        <v>2769</v>
      </c>
      <c r="E320" s="834" t="s">
        <v>1854</v>
      </c>
      <c r="F320" s="832" t="s">
        <v>1831</v>
      </c>
      <c r="G320" s="832" t="s">
        <v>2006</v>
      </c>
      <c r="H320" s="832" t="s">
        <v>570</v>
      </c>
      <c r="I320" s="832" t="s">
        <v>2007</v>
      </c>
      <c r="J320" s="832" t="s">
        <v>723</v>
      </c>
      <c r="K320" s="832" t="s">
        <v>2008</v>
      </c>
      <c r="L320" s="835">
        <v>35.25</v>
      </c>
      <c r="M320" s="835">
        <v>246.75</v>
      </c>
      <c r="N320" s="832">
        <v>7</v>
      </c>
      <c r="O320" s="836">
        <v>3</v>
      </c>
      <c r="P320" s="835">
        <v>246.75</v>
      </c>
      <c r="Q320" s="837">
        <v>1</v>
      </c>
      <c r="R320" s="832">
        <v>7</v>
      </c>
      <c r="S320" s="837">
        <v>1</v>
      </c>
      <c r="T320" s="836">
        <v>3</v>
      </c>
      <c r="U320" s="838">
        <v>1</v>
      </c>
    </row>
    <row r="321" spans="1:21" ht="14.4" customHeight="1" x14ac:dyDescent="0.3">
      <c r="A321" s="831">
        <v>7</v>
      </c>
      <c r="B321" s="832" t="s">
        <v>1830</v>
      </c>
      <c r="C321" s="832" t="s">
        <v>1836</v>
      </c>
      <c r="D321" s="833" t="s">
        <v>2769</v>
      </c>
      <c r="E321" s="834" t="s">
        <v>1854</v>
      </c>
      <c r="F321" s="832" t="s">
        <v>1831</v>
      </c>
      <c r="G321" s="832" t="s">
        <v>1874</v>
      </c>
      <c r="H321" s="832" t="s">
        <v>570</v>
      </c>
      <c r="I321" s="832" t="s">
        <v>2009</v>
      </c>
      <c r="J321" s="832" t="s">
        <v>840</v>
      </c>
      <c r="K321" s="832" t="s">
        <v>2010</v>
      </c>
      <c r="L321" s="835">
        <v>103.67</v>
      </c>
      <c r="M321" s="835">
        <v>207.34</v>
      </c>
      <c r="N321" s="832">
        <v>2</v>
      </c>
      <c r="O321" s="836">
        <v>1.5</v>
      </c>
      <c r="P321" s="835">
        <v>103.67</v>
      </c>
      <c r="Q321" s="837">
        <v>0.5</v>
      </c>
      <c r="R321" s="832">
        <v>1</v>
      </c>
      <c r="S321" s="837">
        <v>0.5</v>
      </c>
      <c r="T321" s="836">
        <v>1</v>
      </c>
      <c r="U321" s="838">
        <v>0.66666666666666663</v>
      </c>
    </row>
    <row r="322" spans="1:21" ht="14.4" customHeight="1" x14ac:dyDescent="0.3">
      <c r="A322" s="831">
        <v>7</v>
      </c>
      <c r="B322" s="832" t="s">
        <v>1830</v>
      </c>
      <c r="C322" s="832" t="s">
        <v>1836</v>
      </c>
      <c r="D322" s="833" t="s">
        <v>2769</v>
      </c>
      <c r="E322" s="834" t="s">
        <v>1854</v>
      </c>
      <c r="F322" s="832" t="s">
        <v>1831</v>
      </c>
      <c r="G322" s="832" t="s">
        <v>1874</v>
      </c>
      <c r="H322" s="832" t="s">
        <v>570</v>
      </c>
      <c r="I322" s="832" t="s">
        <v>2466</v>
      </c>
      <c r="J322" s="832" t="s">
        <v>840</v>
      </c>
      <c r="K322" s="832" t="s">
        <v>2049</v>
      </c>
      <c r="L322" s="835">
        <v>103.67</v>
      </c>
      <c r="M322" s="835">
        <v>103.67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7</v>
      </c>
      <c r="B323" s="832" t="s">
        <v>1830</v>
      </c>
      <c r="C323" s="832" t="s">
        <v>1836</v>
      </c>
      <c r="D323" s="833" t="s">
        <v>2769</v>
      </c>
      <c r="E323" s="834" t="s">
        <v>1854</v>
      </c>
      <c r="F323" s="832" t="s">
        <v>1831</v>
      </c>
      <c r="G323" s="832" t="s">
        <v>2174</v>
      </c>
      <c r="H323" s="832" t="s">
        <v>570</v>
      </c>
      <c r="I323" s="832" t="s">
        <v>2175</v>
      </c>
      <c r="J323" s="832" t="s">
        <v>2176</v>
      </c>
      <c r="K323" s="832" t="s">
        <v>2177</v>
      </c>
      <c r="L323" s="835">
        <v>2038.93</v>
      </c>
      <c r="M323" s="835">
        <v>10194.65</v>
      </c>
      <c r="N323" s="832">
        <v>5</v>
      </c>
      <c r="O323" s="836">
        <v>1</v>
      </c>
      <c r="P323" s="835">
        <v>10194.65</v>
      </c>
      <c r="Q323" s="837">
        <v>1</v>
      </c>
      <c r="R323" s="832">
        <v>5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7</v>
      </c>
      <c r="B324" s="832" t="s">
        <v>1830</v>
      </c>
      <c r="C324" s="832" t="s">
        <v>1836</v>
      </c>
      <c r="D324" s="833" t="s">
        <v>2769</v>
      </c>
      <c r="E324" s="834" t="s">
        <v>1854</v>
      </c>
      <c r="F324" s="832" t="s">
        <v>1831</v>
      </c>
      <c r="G324" s="832" t="s">
        <v>2174</v>
      </c>
      <c r="H324" s="832" t="s">
        <v>570</v>
      </c>
      <c r="I324" s="832" t="s">
        <v>2351</v>
      </c>
      <c r="J324" s="832" t="s">
        <v>2176</v>
      </c>
      <c r="K324" s="832" t="s">
        <v>2186</v>
      </c>
      <c r="L324" s="835">
        <v>1019.46</v>
      </c>
      <c r="M324" s="835">
        <v>2038.92</v>
      </c>
      <c r="N324" s="832">
        <v>2</v>
      </c>
      <c r="O324" s="836">
        <v>1</v>
      </c>
      <c r="P324" s="835">
        <v>2038.92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7</v>
      </c>
      <c r="B325" s="832" t="s">
        <v>1830</v>
      </c>
      <c r="C325" s="832" t="s">
        <v>1836</v>
      </c>
      <c r="D325" s="833" t="s">
        <v>2769</v>
      </c>
      <c r="E325" s="834" t="s">
        <v>1854</v>
      </c>
      <c r="F325" s="832" t="s">
        <v>1831</v>
      </c>
      <c r="G325" s="832" t="s">
        <v>2174</v>
      </c>
      <c r="H325" s="832" t="s">
        <v>570</v>
      </c>
      <c r="I325" s="832" t="s">
        <v>2467</v>
      </c>
      <c r="J325" s="832" t="s">
        <v>2354</v>
      </c>
      <c r="K325" s="832" t="s">
        <v>2186</v>
      </c>
      <c r="L325" s="835">
        <v>1019.46</v>
      </c>
      <c r="M325" s="835">
        <v>8155.68</v>
      </c>
      <c r="N325" s="832">
        <v>8</v>
      </c>
      <c r="O325" s="836">
        <v>2</v>
      </c>
      <c r="P325" s="835">
        <v>8155.68</v>
      </c>
      <c r="Q325" s="837">
        <v>1</v>
      </c>
      <c r="R325" s="832">
        <v>8</v>
      </c>
      <c r="S325" s="837">
        <v>1</v>
      </c>
      <c r="T325" s="836">
        <v>2</v>
      </c>
      <c r="U325" s="838">
        <v>1</v>
      </c>
    </row>
    <row r="326" spans="1:21" ht="14.4" customHeight="1" x14ac:dyDescent="0.3">
      <c r="A326" s="831">
        <v>7</v>
      </c>
      <c r="B326" s="832" t="s">
        <v>1830</v>
      </c>
      <c r="C326" s="832" t="s">
        <v>1836</v>
      </c>
      <c r="D326" s="833" t="s">
        <v>2769</v>
      </c>
      <c r="E326" s="834" t="s">
        <v>1854</v>
      </c>
      <c r="F326" s="832" t="s">
        <v>1831</v>
      </c>
      <c r="G326" s="832" t="s">
        <v>2174</v>
      </c>
      <c r="H326" s="832" t="s">
        <v>660</v>
      </c>
      <c r="I326" s="832" t="s">
        <v>2352</v>
      </c>
      <c r="J326" s="832" t="s">
        <v>2183</v>
      </c>
      <c r="K326" s="832" t="s">
        <v>2177</v>
      </c>
      <c r="L326" s="835">
        <v>2038.93</v>
      </c>
      <c r="M326" s="835">
        <v>36700.74</v>
      </c>
      <c r="N326" s="832">
        <v>18</v>
      </c>
      <c r="O326" s="836">
        <v>4</v>
      </c>
      <c r="P326" s="835">
        <v>28545.02</v>
      </c>
      <c r="Q326" s="837">
        <v>0.77777777777777779</v>
      </c>
      <c r="R326" s="832">
        <v>14</v>
      </c>
      <c r="S326" s="837">
        <v>0.77777777777777779</v>
      </c>
      <c r="T326" s="836">
        <v>3</v>
      </c>
      <c r="U326" s="838">
        <v>0.75</v>
      </c>
    </row>
    <row r="327" spans="1:21" ht="14.4" customHeight="1" x14ac:dyDescent="0.3">
      <c r="A327" s="831">
        <v>7</v>
      </c>
      <c r="B327" s="832" t="s">
        <v>1830</v>
      </c>
      <c r="C327" s="832" t="s">
        <v>1836</v>
      </c>
      <c r="D327" s="833" t="s">
        <v>2769</v>
      </c>
      <c r="E327" s="834" t="s">
        <v>1854</v>
      </c>
      <c r="F327" s="832" t="s">
        <v>1831</v>
      </c>
      <c r="G327" s="832" t="s">
        <v>2174</v>
      </c>
      <c r="H327" s="832" t="s">
        <v>660</v>
      </c>
      <c r="I327" s="832" t="s">
        <v>2182</v>
      </c>
      <c r="J327" s="832" t="s">
        <v>2183</v>
      </c>
      <c r="K327" s="832" t="s">
        <v>2181</v>
      </c>
      <c r="L327" s="835">
        <v>355.79</v>
      </c>
      <c r="M327" s="835">
        <v>3913.6900000000005</v>
      </c>
      <c r="N327" s="832">
        <v>11</v>
      </c>
      <c r="O327" s="836">
        <v>5</v>
      </c>
      <c r="P327" s="835">
        <v>2846.32</v>
      </c>
      <c r="Q327" s="837">
        <v>0.72727272727272718</v>
      </c>
      <c r="R327" s="832">
        <v>8</v>
      </c>
      <c r="S327" s="837">
        <v>0.72727272727272729</v>
      </c>
      <c r="T327" s="836">
        <v>4</v>
      </c>
      <c r="U327" s="838">
        <v>0.8</v>
      </c>
    </row>
    <row r="328" spans="1:21" ht="14.4" customHeight="1" x14ac:dyDescent="0.3">
      <c r="A328" s="831">
        <v>7</v>
      </c>
      <c r="B328" s="832" t="s">
        <v>1830</v>
      </c>
      <c r="C328" s="832" t="s">
        <v>1836</v>
      </c>
      <c r="D328" s="833" t="s">
        <v>2769</v>
      </c>
      <c r="E328" s="834" t="s">
        <v>1854</v>
      </c>
      <c r="F328" s="832" t="s">
        <v>1831</v>
      </c>
      <c r="G328" s="832" t="s">
        <v>2174</v>
      </c>
      <c r="H328" s="832" t="s">
        <v>660</v>
      </c>
      <c r="I328" s="832" t="s">
        <v>2184</v>
      </c>
      <c r="J328" s="832" t="s">
        <v>2183</v>
      </c>
      <c r="K328" s="832" t="s">
        <v>2179</v>
      </c>
      <c r="L328" s="835">
        <v>552.64</v>
      </c>
      <c r="M328" s="835">
        <v>13815.999999999998</v>
      </c>
      <c r="N328" s="832">
        <v>25</v>
      </c>
      <c r="O328" s="836">
        <v>9</v>
      </c>
      <c r="P328" s="835">
        <v>8842.239999999998</v>
      </c>
      <c r="Q328" s="837">
        <v>0.6399999999999999</v>
      </c>
      <c r="R328" s="832">
        <v>16</v>
      </c>
      <c r="S328" s="837">
        <v>0.64</v>
      </c>
      <c r="T328" s="836">
        <v>6</v>
      </c>
      <c r="U328" s="838">
        <v>0.66666666666666663</v>
      </c>
    </row>
    <row r="329" spans="1:21" ht="14.4" customHeight="1" x14ac:dyDescent="0.3">
      <c r="A329" s="831">
        <v>7</v>
      </c>
      <c r="B329" s="832" t="s">
        <v>1830</v>
      </c>
      <c r="C329" s="832" t="s">
        <v>1836</v>
      </c>
      <c r="D329" s="833" t="s">
        <v>2769</v>
      </c>
      <c r="E329" s="834" t="s">
        <v>1854</v>
      </c>
      <c r="F329" s="832" t="s">
        <v>1831</v>
      </c>
      <c r="G329" s="832" t="s">
        <v>2174</v>
      </c>
      <c r="H329" s="832" t="s">
        <v>660</v>
      </c>
      <c r="I329" s="832" t="s">
        <v>2185</v>
      </c>
      <c r="J329" s="832" t="s">
        <v>2183</v>
      </c>
      <c r="K329" s="832" t="s">
        <v>2186</v>
      </c>
      <c r="L329" s="835">
        <v>1019.46</v>
      </c>
      <c r="M329" s="835">
        <v>24467.040000000001</v>
      </c>
      <c r="N329" s="832">
        <v>24</v>
      </c>
      <c r="O329" s="836">
        <v>8</v>
      </c>
      <c r="P329" s="835">
        <v>22428.120000000003</v>
      </c>
      <c r="Q329" s="837">
        <v>0.91666666666666674</v>
      </c>
      <c r="R329" s="832">
        <v>22</v>
      </c>
      <c r="S329" s="837">
        <v>0.91666666666666663</v>
      </c>
      <c r="T329" s="836">
        <v>6</v>
      </c>
      <c r="U329" s="838">
        <v>0.75</v>
      </c>
    </row>
    <row r="330" spans="1:21" ht="14.4" customHeight="1" x14ac:dyDescent="0.3">
      <c r="A330" s="831">
        <v>7</v>
      </c>
      <c r="B330" s="832" t="s">
        <v>1830</v>
      </c>
      <c r="C330" s="832" t="s">
        <v>1836</v>
      </c>
      <c r="D330" s="833" t="s">
        <v>2769</v>
      </c>
      <c r="E330" s="834" t="s">
        <v>1854</v>
      </c>
      <c r="F330" s="832" t="s">
        <v>1831</v>
      </c>
      <c r="G330" s="832" t="s">
        <v>2174</v>
      </c>
      <c r="H330" s="832" t="s">
        <v>570</v>
      </c>
      <c r="I330" s="832" t="s">
        <v>2353</v>
      </c>
      <c r="J330" s="832" t="s">
        <v>2354</v>
      </c>
      <c r="K330" s="832" t="s">
        <v>2181</v>
      </c>
      <c r="L330" s="835">
        <v>355.79</v>
      </c>
      <c r="M330" s="835">
        <v>1067.3700000000001</v>
      </c>
      <c r="N330" s="832">
        <v>3</v>
      </c>
      <c r="O330" s="836">
        <v>1</v>
      </c>
      <c r="P330" s="835">
        <v>1067.3700000000001</v>
      </c>
      <c r="Q330" s="837">
        <v>1</v>
      </c>
      <c r="R330" s="832">
        <v>3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7</v>
      </c>
      <c r="B331" s="832" t="s">
        <v>1830</v>
      </c>
      <c r="C331" s="832" t="s">
        <v>1836</v>
      </c>
      <c r="D331" s="833" t="s">
        <v>2769</v>
      </c>
      <c r="E331" s="834" t="s">
        <v>1854</v>
      </c>
      <c r="F331" s="832" t="s">
        <v>1831</v>
      </c>
      <c r="G331" s="832" t="s">
        <v>2174</v>
      </c>
      <c r="H331" s="832" t="s">
        <v>570</v>
      </c>
      <c r="I331" s="832" t="s">
        <v>2468</v>
      </c>
      <c r="J331" s="832" t="s">
        <v>2469</v>
      </c>
      <c r="K331" s="832" t="s">
        <v>2470</v>
      </c>
      <c r="L331" s="835">
        <v>88.95</v>
      </c>
      <c r="M331" s="835">
        <v>622.65000000000009</v>
      </c>
      <c r="N331" s="832">
        <v>7</v>
      </c>
      <c r="O331" s="836">
        <v>4</v>
      </c>
      <c r="P331" s="835">
        <v>355.8</v>
      </c>
      <c r="Q331" s="837">
        <v>0.5714285714285714</v>
      </c>
      <c r="R331" s="832">
        <v>4</v>
      </c>
      <c r="S331" s="837">
        <v>0.5714285714285714</v>
      </c>
      <c r="T331" s="836">
        <v>2</v>
      </c>
      <c r="U331" s="838">
        <v>0.5</v>
      </c>
    </row>
    <row r="332" spans="1:21" ht="14.4" customHeight="1" x14ac:dyDescent="0.3">
      <c r="A332" s="831">
        <v>7</v>
      </c>
      <c r="B332" s="832" t="s">
        <v>1830</v>
      </c>
      <c r="C332" s="832" t="s">
        <v>1836</v>
      </c>
      <c r="D332" s="833" t="s">
        <v>2769</v>
      </c>
      <c r="E332" s="834" t="s">
        <v>1854</v>
      </c>
      <c r="F332" s="832" t="s">
        <v>1831</v>
      </c>
      <c r="G332" s="832" t="s">
        <v>2174</v>
      </c>
      <c r="H332" s="832" t="s">
        <v>570</v>
      </c>
      <c r="I332" s="832" t="s">
        <v>2471</v>
      </c>
      <c r="J332" s="832" t="s">
        <v>2469</v>
      </c>
      <c r="K332" s="832" t="s">
        <v>2472</v>
      </c>
      <c r="L332" s="835">
        <v>254.86</v>
      </c>
      <c r="M332" s="835">
        <v>509.72</v>
      </c>
      <c r="N332" s="832">
        <v>2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7</v>
      </c>
      <c r="B333" s="832" t="s">
        <v>1830</v>
      </c>
      <c r="C333" s="832" t="s">
        <v>1836</v>
      </c>
      <c r="D333" s="833" t="s">
        <v>2769</v>
      </c>
      <c r="E333" s="834" t="s">
        <v>1854</v>
      </c>
      <c r="F333" s="832" t="s">
        <v>1831</v>
      </c>
      <c r="G333" s="832" t="s">
        <v>2473</v>
      </c>
      <c r="H333" s="832" t="s">
        <v>660</v>
      </c>
      <c r="I333" s="832" t="s">
        <v>2474</v>
      </c>
      <c r="J333" s="832" t="s">
        <v>1719</v>
      </c>
      <c r="K333" s="832" t="s">
        <v>2475</v>
      </c>
      <c r="L333" s="835">
        <v>115.18</v>
      </c>
      <c r="M333" s="835">
        <v>115.18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7</v>
      </c>
      <c r="B334" s="832" t="s">
        <v>1830</v>
      </c>
      <c r="C334" s="832" t="s">
        <v>1836</v>
      </c>
      <c r="D334" s="833" t="s">
        <v>2769</v>
      </c>
      <c r="E334" s="834" t="s">
        <v>1854</v>
      </c>
      <c r="F334" s="832" t="s">
        <v>1831</v>
      </c>
      <c r="G334" s="832" t="s">
        <v>2187</v>
      </c>
      <c r="H334" s="832" t="s">
        <v>570</v>
      </c>
      <c r="I334" s="832" t="s">
        <v>2188</v>
      </c>
      <c r="J334" s="832" t="s">
        <v>696</v>
      </c>
      <c r="K334" s="832" t="s">
        <v>2189</v>
      </c>
      <c r="L334" s="835">
        <v>108.44</v>
      </c>
      <c r="M334" s="835">
        <v>1518.1599999999999</v>
      </c>
      <c r="N334" s="832">
        <v>14</v>
      </c>
      <c r="O334" s="836">
        <v>4</v>
      </c>
      <c r="P334" s="835">
        <v>1409.7199999999998</v>
      </c>
      <c r="Q334" s="837">
        <v>0.92857142857142849</v>
      </c>
      <c r="R334" s="832">
        <v>13</v>
      </c>
      <c r="S334" s="837">
        <v>0.9285714285714286</v>
      </c>
      <c r="T334" s="836">
        <v>3</v>
      </c>
      <c r="U334" s="838">
        <v>0.75</v>
      </c>
    </row>
    <row r="335" spans="1:21" ht="14.4" customHeight="1" x14ac:dyDescent="0.3">
      <c r="A335" s="831">
        <v>7</v>
      </c>
      <c r="B335" s="832" t="s">
        <v>1830</v>
      </c>
      <c r="C335" s="832" t="s">
        <v>1836</v>
      </c>
      <c r="D335" s="833" t="s">
        <v>2769</v>
      </c>
      <c r="E335" s="834" t="s">
        <v>1854</v>
      </c>
      <c r="F335" s="832" t="s">
        <v>1831</v>
      </c>
      <c r="G335" s="832" t="s">
        <v>2187</v>
      </c>
      <c r="H335" s="832" t="s">
        <v>570</v>
      </c>
      <c r="I335" s="832" t="s">
        <v>2355</v>
      </c>
      <c r="J335" s="832" t="s">
        <v>2356</v>
      </c>
      <c r="K335" s="832" t="s">
        <v>2357</v>
      </c>
      <c r="L335" s="835">
        <v>42.09</v>
      </c>
      <c r="M335" s="835">
        <v>84.18</v>
      </c>
      <c r="N335" s="832">
        <v>2</v>
      </c>
      <c r="O335" s="836">
        <v>0.5</v>
      </c>
      <c r="P335" s="835">
        <v>84.18</v>
      </c>
      <c r="Q335" s="837">
        <v>1</v>
      </c>
      <c r="R335" s="832">
        <v>2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7</v>
      </c>
      <c r="B336" s="832" t="s">
        <v>1830</v>
      </c>
      <c r="C336" s="832" t="s">
        <v>1836</v>
      </c>
      <c r="D336" s="833" t="s">
        <v>2769</v>
      </c>
      <c r="E336" s="834" t="s">
        <v>1854</v>
      </c>
      <c r="F336" s="832" t="s">
        <v>1831</v>
      </c>
      <c r="G336" s="832" t="s">
        <v>2476</v>
      </c>
      <c r="H336" s="832" t="s">
        <v>570</v>
      </c>
      <c r="I336" s="832" t="s">
        <v>2477</v>
      </c>
      <c r="J336" s="832" t="s">
        <v>2478</v>
      </c>
      <c r="K336" s="832" t="s">
        <v>2479</v>
      </c>
      <c r="L336" s="835">
        <v>21.92</v>
      </c>
      <c r="M336" s="835">
        <v>87.68</v>
      </c>
      <c r="N336" s="832">
        <v>4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7</v>
      </c>
      <c r="B337" s="832" t="s">
        <v>1830</v>
      </c>
      <c r="C337" s="832" t="s">
        <v>1836</v>
      </c>
      <c r="D337" s="833" t="s">
        <v>2769</v>
      </c>
      <c r="E337" s="834" t="s">
        <v>1854</v>
      </c>
      <c r="F337" s="832" t="s">
        <v>1831</v>
      </c>
      <c r="G337" s="832" t="s">
        <v>2190</v>
      </c>
      <c r="H337" s="832" t="s">
        <v>570</v>
      </c>
      <c r="I337" s="832" t="s">
        <v>2191</v>
      </c>
      <c r="J337" s="832" t="s">
        <v>2192</v>
      </c>
      <c r="K337" s="832" t="s">
        <v>2193</v>
      </c>
      <c r="L337" s="835">
        <v>169.29</v>
      </c>
      <c r="M337" s="835">
        <v>846.45</v>
      </c>
      <c r="N337" s="832">
        <v>5</v>
      </c>
      <c r="O337" s="836">
        <v>1.5</v>
      </c>
      <c r="P337" s="835">
        <v>507.87</v>
      </c>
      <c r="Q337" s="837">
        <v>0.6</v>
      </c>
      <c r="R337" s="832">
        <v>3</v>
      </c>
      <c r="S337" s="837">
        <v>0.6</v>
      </c>
      <c r="T337" s="836">
        <v>0.5</v>
      </c>
      <c r="U337" s="838">
        <v>0.33333333333333331</v>
      </c>
    </row>
    <row r="338" spans="1:21" ht="14.4" customHeight="1" x14ac:dyDescent="0.3">
      <c r="A338" s="831">
        <v>7</v>
      </c>
      <c r="B338" s="832" t="s">
        <v>1830</v>
      </c>
      <c r="C338" s="832" t="s">
        <v>1836</v>
      </c>
      <c r="D338" s="833" t="s">
        <v>2769</v>
      </c>
      <c r="E338" s="834" t="s">
        <v>1854</v>
      </c>
      <c r="F338" s="832" t="s">
        <v>1831</v>
      </c>
      <c r="G338" s="832" t="s">
        <v>2190</v>
      </c>
      <c r="H338" s="832" t="s">
        <v>570</v>
      </c>
      <c r="I338" s="832" t="s">
        <v>2358</v>
      </c>
      <c r="J338" s="832" t="s">
        <v>2192</v>
      </c>
      <c r="K338" s="832" t="s">
        <v>2198</v>
      </c>
      <c r="L338" s="835">
        <v>338.58</v>
      </c>
      <c r="M338" s="835">
        <v>677.16</v>
      </c>
      <c r="N338" s="832">
        <v>2</v>
      </c>
      <c r="O338" s="836">
        <v>1</v>
      </c>
      <c r="P338" s="835">
        <v>677.16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7</v>
      </c>
      <c r="B339" s="832" t="s">
        <v>1830</v>
      </c>
      <c r="C339" s="832" t="s">
        <v>1836</v>
      </c>
      <c r="D339" s="833" t="s">
        <v>2769</v>
      </c>
      <c r="E339" s="834" t="s">
        <v>1854</v>
      </c>
      <c r="F339" s="832" t="s">
        <v>1831</v>
      </c>
      <c r="G339" s="832" t="s">
        <v>2190</v>
      </c>
      <c r="H339" s="832" t="s">
        <v>570</v>
      </c>
      <c r="I339" s="832" t="s">
        <v>2480</v>
      </c>
      <c r="J339" s="832" t="s">
        <v>2192</v>
      </c>
      <c r="K339" s="832" t="s">
        <v>2481</v>
      </c>
      <c r="L339" s="835">
        <v>131.22</v>
      </c>
      <c r="M339" s="835">
        <v>131.22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7</v>
      </c>
      <c r="B340" s="832" t="s">
        <v>1830</v>
      </c>
      <c r="C340" s="832" t="s">
        <v>1836</v>
      </c>
      <c r="D340" s="833" t="s">
        <v>2769</v>
      </c>
      <c r="E340" s="834" t="s">
        <v>1854</v>
      </c>
      <c r="F340" s="832" t="s">
        <v>1831</v>
      </c>
      <c r="G340" s="832" t="s">
        <v>2190</v>
      </c>
      <c r="H340" s="832" t="s">
        <v>570</v>
      </c>
      <c r="I340" s="832" t="s">
        <v>2482</v>
      </c>
      <c r="J340" s="832" t="s">
        <v>2483</v>
      </c>
      <c r="K340" s="832" t="s">
        <v>2198</v>
      </c>
      <c r="L340" s="835">
        <v>338.58</v>
      </c>
      <c r="M340" s="835">
        <v>677.16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7</v>
      </c>
      <c r="B341" s="832" t="s">
        <v>1830</v>
      </c>
      <c r="C341" s="832" t="s">
        <v>1836</v>
      </c>
      <c r="D341" s="833" t="s">
        <v>2769</v>
      </c>
      <c r="E341" s="834" t="s">
        <v>1854</v>
      </c>
      <c r="F341" s="832" t="s">
        <v>1831</v>
      </c>
      <c r="G341" s="832" t="s">
        <v>2190</v>
      </c>
      <c r="H341" s="832" t="s">
        <v>660</v>
      </c>
      <c r="I341" s="832" t="s">
        <v>2194</v>
      </c>
      <c r="J341" s="832" t="s">
        <v>2195</v>
      </c>
      <c r="K341" s="832" t="s">
        <v>2193</v>
      </c>
      <c r="L341" s="835">
        <v>169.29</v>
      </c>
      <c r="M341" s="835">
        <v>2031.48</v>
      </c>
      <c r="N341" s="832">
        <v>12</v>
      </c>
      <c r="O341" s="836">
        <v>4.5</v>
      </c>
      <c r="P341" s="835">
        <v>1862.19</v>
      </c>
      <c r="Q341" s="837">
        <v>0.91666666666666674</v>
      </c>
      <c r="R341" s="832">
        <v>11</v>
      </c>
      <c r="S341" s="837">
        <v>0.91666666666666663</v>
      </c>
      <c r="T341" s="836">
        <v>3.5</v>
      </c>
      <c r="U341" s="838">
        <v>0.77777777777777779</v>
      </c>
    </row>
    <row r="342" spans="1:21" ht="14.4" customHeight="1" x14ac:dyDescent="0.3">
      <c r="A342" s="831">
        <v>7</v>
      </c>
      <c r="B342" s="832" t="s">
        <v>1830</v>
      </c>
      <c r="C342" s="832" t="s">
        <v>1836</v>
      </c>
      <c r="D342" s="833" t="s">
        <v>2769</v>
      </c>
      <c r="E342" s="834" t="s">
        <v>1854</v>
      </c>
      <c r="F342" s="832" t="s">
        <v>1831</v>
      </c>
      <c r="G342" s="832" t="s">
        <v>2190</v>
      </c>
      <c r="H342" s="832" t="s">
        <v>570</v>
      </c>
      <c r="I342" s="832" t="s">
        <v>2196</v>
      </c>
      <c r="J342" s="832" t="s">
        <v>2197</v>
      </c>
      <c r="K342" s="832" t="s">
        <v>2198</v>
      </c>
      <c r="L342" s="835">
        <v>338.58</v>
      </c>
      <c r="M342" s="835">
        <v>2031.48</v>
      </c>
      <c r="N342" s="832">
        <v>6</v>
      </c>
      <c r="O342" s="836">
        <v>1</v>
      </c>
      <c r="P342" s="835">
        <v>2031.48</v>
      </c>
      <c r="Q342" s="837">
        <v>1</v>
      </c>
      <c r="R342" s="832">
        <v>6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7</v>
      </c>
      <c r="B343" s="832" t="s">
        <v>1830</v>
      </c>
      <c r="C343" s="832" t="s">
        <v>1836</v>
      </c>
      <c r="D343" s="833" t="s">
        <v>2769</v>
      </c>
      <c r="E343" s="834" t="s">
        <v>1854</v>
      </c>
      <c r="F343" s="832" t="s">
        <v>1831</v>
      </c>
      <c r="G343" s="832" t="s">
        <v>2190</v>
      </c>
      <c r="H343" s="832" t="s">
        <v>570</v>
      </c>
      <c r="I343" s="832" t="s">
        <v>2484</v>
      </c>
      <c r="J343" s="832" t="s">
        <v>2192</v>
      </c>
      <c r="K343" s="832" t="s">
        <v>2205</v>
      </c>
      <c r="L343" s="835">
        <v>677.17</v>
      </c>
      <c r="M343" s="835">
        <v>677.17</v>
      </c>
      <c r="N343" s="832">
        <v>1</v>
      </c>
      <c r="O343" s="836">
        <v>0.5</v>
      </c>
      <c r="P343" s="835">
        <v>677.17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7</v>
      </c>
      <c r="B344" s="832" t="s">
        <v>1830</v>
      </c>
      <c r="C344" s="832" t="s">
        <v>1836</v>
      </c>
      <c r="D344" s="833" t="s">
        <v>2769</v>
      </c>
      <c r="E344" s="834" t="s">
        <v>1854</v>
      </c>
      <c r="F344" s="832" t="s">
        <v>1831</v>
      </c>
      <c r="G344" s="832" t="s">
        <v>2190</v>
      </c>
      <c r="H344" s="832" t="s">
        <v>570</v>
      </c>
      <c r="I344" s="832" t="s">
        <v>2271</v>
      </c>
      <c r="J344" s="832" t="s">
        <v>2272</v>
      </c>
      <c r="K344" s="832" t="s">
        <v>2198</v>
      </c>
      <c r="L344" s="835">
        <v>338.58</v>
      </c>
      <c r="M344" s="835">
        <v>1015.74</v>
      </c>
      <c r="N344" s="832">
        <v>3</v>
      </c>
      <c r="O344" s="836">
        <v>0.5</v>
      </c>
      <c r="P344" s="835">
        <v>1015.74</v>
      </c>
      <c r="Q344" s="837">
        <v>1</v>
      </c>
      <c r="R344" s="832">
        <v>3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7</v>
      </c>
      <c r="B345" s="832" t="s">
        <v>1830</v>
      </c>
      <c r="C345" s="832" t="s">
        <v>1836</v>
      </c>
      <c r="D345" s="833" t="s">
        <v>2769</v>
      </c>
      <c r="E345" s="834" t="s">
        <v>1854</v>
      </c>
      <c r="F345" s="832" t="s">
        <v>1831</v>
      </c>
      <c r="G345" s="832" t="s">
        <v>2190</v>
      </c>
      <c r="H345" s="832" t="s">
        <v>660</v>
      </c>
      <c r="I345" s="832" t="s">
        <v>2199</v>
      </c>
      <c r="J345" s="832" t="s">
        <v>2195</v>
      </c>
      <c r="K345" s="832" t="s">
        <v>2198</v>
      </c>
      <c r="L345" s="835">
        <v>338.58</v>
      </c>
      <c r="M345" s="835">
        <v>3385.8</v>
      </c>
      <c r="N345" s="832">
        <v>10</v>
      </c>
      <c r="O345" s="836">
        <v>2</v>
      </c>
      <c r="P345" s="835">
        <v>2370.06</v>
      </c>
      <c r="Q345" s="837">
        <v>0.7</v>
      </c>
      <c r="R345" s="832">
        <v>7</v>
      </c>
      <c r="S345" s="837">
        <v>0.7</v>
      </c>
      <c r="T345" s="836">
        <v>1.5</v>
      </c>
      <c r="U345" s="838">
        <v>0.75</v>
      </c>
    </row>
    <row r="346" spans="1:21" ht="14.4" customHeight="1" x14ac:dyDescent="0.3">
      <c r="A346" s="831">
        <v>7</v>
      </c>
      <c r="B346" s="832" t="s">
        <v>1830</v>
      </c>
      <c r="C346" s="832" t="s">
        <v>1836</v>
      </c>
      <c r="D346" s="833" t="s">
        <v>2769</v>
      </c>
      <c r="E346" s="834" t="s">
        <v>1854</v>
      </c>
      <c r="F346" s="832" t="s">
        <v>1831</v>
      </c>
      <c r="G346" s="832" t="s">
        <v>2190</v>
      </c>
      <c r="H346" s="832" t="s">
        <v>660</v>
      </c>
      <c r="I346" s="832" t="s">
        <v>2200</v>
      </c>
      <c r="J346" s="832" t="s">
        <v>2195</v>
      </c>
      <c r="K346" s="832" t="s">
        <v>2201</v>
      </c>
      <c r="L346" s="835">
        <v>1286.6199999999999</v>
      </c>
      <c r="M346" s="835">
        <v>11579.579999999998</v>
      </c>
      <c r="N346" s="832">
        <v>9</v>
      </c>
      <c r="O346" s="836">
        <v>1.5</v>
      </c>
      <c r="P346" s="835">
        <v>11579.579999999998</v>
      </c>
      <c r="Q346" s="837">
        <v>1</v>
      </c>
      <c r="R346" s="832">
        <v>9</v>
      </c>
      <c r="S346" s="837">
        <v>1</v>
      </c>
      <c r="T346" s="836">
        <v>1.5</v>
      </c>
      <c r="U346" s="838">
        <v>1</v>
      </c>
    </row>
    <row r="347" spans="1:21" ht="14.4" customHeight="1" x14ac:dyDescent="0.3">
      <c r="A347" s="831">
        <v>7</v>
      </c>
      <c r="B347" s="832" t="s">
        <v>1830</v>
      </c>
      <c r="C347" s="832" t="s">
        <v>1836</v>
      </c>
      <c r="D347" s="833" t="s">
        <v>2769</v>
      </c>
      <c r="E347" s="834" t="s">
        <v>1854</v>
      </c>
      <c r="F347" s="832" t="s">
        <v>1831</v>
      </c>
      <c r="G347" s="832" t="s">
        <v>2190</v>
      </c>
      <c r="H347" s="832" t="s">
        <v>570</v>
      </c>
      <c r="I347" s="832" t="s">
        <v>2202</v>
      </c>
      <c r="J347" s="832" t="s">
        <v>2203</v>
      </c>
      <c r="K347" s="832" t="s">
        <v>2193</v>
      </c>
      <c r="L347" s="835">
        <v>169.29</v>
      </c>
      <c r="M347" s="835">
        <v>169.29</v>
      </c>
      <c r="N347" s="832">
        <v>1</v>
      </c>
      <c r="O347" s="836">
        <v>0.5</v>
      </c>
      <c r="P347" s="835">
        <v>169.29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7</v>
      </c>
      <c r="B348" s="832" t="s">
        <v>1830</v>
      </c>
      <c r="C348" s="832" t="s">
        <v>1836</v>
      </c>
      <c r="D348" s="833" t="s">
        <v>2769</v>
      </c>
      <c r="E348" s="834" t="s">
        <v>1854</v>
      </c>
      <c r="F348" s="832" t="s">
        <v>1831</v>
      </c>
      <c r="G348" s="832" t="s">
        <v>2190</v>
      </c>
      <c r="H348" s="832" t="s">
        <v>660</v>
      </c>
      <c r="I348" s="832" t="s">
        <v>2485</v>
      </c>
      <c r="J348" s="832" t="s">
        <v>2195</v>
      </c>
      <c r="K348" s="832" t="s">
        <v>2486</v>
      </c>
      <c r="L348" s="835">
        <v>84.65</v>
      </c>
      <c r="M348" s="835">
        <v>507.90000000000003</v>
      </c>
      <c r="N348" s="832">
        <v>6</v>
      </c>
      <c r="O348" s="836">
        <v>0.5</v>
      </c>
      <c r="P348" s="835">
        <v>507.90000000000003</v>
      </c>
      <c r="Q348" s="837">
        <v>1</v>
      </c>
      <c r="R348" s="832">
        <v>6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7</v>
      </c>
      <c r="B349" s="832" t="s">
        <v>1830</v>
      </c>
      <c r="C349" s="832" t="s">
        <v>1836</v>
      </c>
      <c r="D349" s="833" t="s">
        <v>2769</v>
      </c>
      <c r="E349" s="834" t="s">
        <v>1854</v>
      </c>
      <c r="F349" s="832" t="s">
        <v>1831</v>
      </c>
      <c r="G349" s="832" t="s">
        <v>2190</v>
      </c>
      <c r="H349" s="832" t="s">
        <v>660</v>
      </c>
      <c r="I349" s="832" t="s">
        <v>2204</v>
      </c>
      <c r="J349" s="832" t="s">
        <v>2195</v>
      </c>
      <c r="K349" s="832" t="s">
        <v>2205</v>
      </c>
      <c r="L349" s="835">
        <v>677.17</v>
      </c>
      <c r="M349" s="835">
        <v>8803.2099999999991</v>
      </c>
      <c r="N349" s="832">
        <v>13</v>
      </c>
      <c r="O349" s="836">
        <v>2.5</v>
      </c>
      <c r="P349" s="835">
        <v>6771.6999999999989</v>
      </c>
      <c r="Q349" s="837">
        <v>0.76923076923076916</v>
      </c>
      <c r="R349" s="832">
        <v>10</v>
      </c>
      <c r="S349" s="837">
        <v>0.76923076923076927</v>
      </c>
      <c r="T349" s="836">
        <v>2</v>
      </c>
      <c r="U349" s="838">
        <v>0.8</v>
      </c>
    </row>
    <row r="350" spans="1:21" ht="14.4" customHeight="1" x14ac:dyDescent="0.3">
      <c r="A350" s="831">
        <v>7</v>
      </c>
      <c r="B350" s="832" t="s">
        <v>1830</v>
      </c>
      <c r="C350" s="832" t="s">
        <v>1836</v>
      </c>
      <c r="D350" s="833" t="s">
        <v>2769</v>
      </c>
      <c r="E350" s="834" t="s">
        <v>1854</v>
      </c>
      <c r="F350" s="832" t="s">
        <v>1831</v>
      </c>
      <c r="G350" s="832" t="s">
        <v>2190</v>
      </c>
      <c r="H350" s="832" t="s">
        <v>660</v>
      </c>
      <c r="I350" s="832" t="s">
        <v>2487</v>
      </c>
      <c r="J350" s="832" t="s">
        <v>2195</v>
      </c>
      <c r="K350" s="832" t="s">
        <v>2488</v>
      </c>
      <c r="L350" s="835">
        <v>42.33</v>
      </c>
      <c r="M350" s="835">
        <v>253.98</v>
      </c>
      <c r="N350" s="832">
        <v>6</v>
      </c>
      <c r="O350" s="836">
        <v>0.5</v>
      </c>
      <c r="P350" s="835">
        <v>253.98</v>
      </c>
      <c r="Q350" s="837">
        <v>1</v>
      </c>
      <c r="R350" s="832">
        <v>6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7</v>
      </c>
      <c r="B351" s="832" t="s">
        <v>1830</v>
      </c>
      <c r="C351" s="832" t="s">
        <v>1836</v>
      </c>
      <c r="D351" s="833" t="s">
        <v>2769</v>
      </c>
      <c r="E351" s="834" t="s">
        <v>1854</v>
      </c>
      <c r="F351" s="832" t="s">
        <v>1831</v>
      </c>
      <c r="G351" s="832" t="s">
        <v>2190</v>
      </c>
      <c r="H351" s="832" t="s">
        <v>660</v>
      </c>
      <c r="I351" s="832" t="s">
        <v>2206</v>
      </c>
      <c r="J351" s="832" t="s">
        <v>2195</v>
      </c>
      <c r="K351" s="832" t="s">
        <v>2207</v>
      </c>
      <c r="L351" s="835">
        <v>2573.2199999999998</v>
      </c>
      <c r="M351" s="835">
        <v>23158.98</v>
      </c>
      <c r="N351" s="832">
        <v>9</v>
      </c>
      <c r="O351" s="836">
        <v>1.5</v>
      </c>
      <c r="P351" s="835">
        <v>15439.32</v>
      </c>
      <c r="Q351" s="837">
        <v>0.66666666666666663</v>
      </c>
      <c r="R351" s="832">
        <v>6</v>
      </c>
      <c r="S351" s="837">
        <v>0.66666666666666663</v>
      </c>
      <c r="T351" s="836">
        <v>1</v>
      </c>
      <c r="U351" s="838">
        <v>0.66666666666666663</v>
      </c>
    </row>
    <row r="352" spans="1:21" ht="14.4" customHeight="1" x14ac:dyDescent="0.3">
      <c r="A352" s="831">
        <v>7</v>
      </c>
      <c r="B352" s="832" t="s">
        <v>1830</v>
      </c>
      <c r="C352" s="832" t="s">
        <v>1836</v>
      </c>
      <c r="D352" s="833" t="s">
        <v>2769</v>
      </c>
      <c r="E352" s="834" t="s">
        <v>1854</v>
      </c>
      <c r="F352" s="832" t="s">
        <v>1831</v>
      </c>
      <c r="G352" s="832" t="s">
        <v>2190</v>
      </c>
      <c r="H352" s="832" t="s">
        <v>570</v>
      </c>
      <c r="I352" s="832" t="s">
        <v>2489</v>
      </c>
      <c r="J352" s="832" t="s">
        <v>2192</v>
      </c>
      <c r="K352" s="832" t="s">
        <v>2490</v>
      </c>
      <c r="L352" s="835">
        <v>1929.92</v>
      </c>
      <c r="M352" s="835">
        <v>5789.76</v>
      </c>
      <c r="N352" s="832">
        <v>3</v>
      </c>
      <c r="O352" s="836">
        <v>1</v>
      </c>
      <c r="P352" s="835">
        <v>5789.76</v>
      </c>
      <c r="Q352" s="837">
        <v>1</v>
      </c>
      <c r="R352" s="832">
        <v>3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7</v>
      </c>
      <c r="B353" s="832" t="s">
        <v>1830</v>
      </c>
      <c r="C353" s="832" t="s">
        <v>1836</v>
      </c>
      <c r="D353" s="833" t="s">
        <v>2769</v>
      </c>
      <c r="E353" s="834" t="s">
        <v>1854</v>
      </c>
      <c r="F353" s="832" t="s">
        <v>1831</v>
      </c>
      <c r="G353" s="832" t="s">
        <v>2190</v>
      </c>
      <c r="H353" s="832" t="s">
        <v>570</v>
      </c>
      <c r="I353" s="832" t="s">
        <v>2491</v>
      </c>
      <c r="J353" s="832" t="s">
        <v>2483</v>
      </c>
      <c r="K353" s="832" t="s">
        <v>2492</v>
      </c>
      <c r="L353" s="835">
        <v>84.65</v>
      </c>
      <c r="M353" s="835">
        <v>253.95000000000002</v>
      </c>
      <c r="N353" s="832">
        <v>3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7</v>
      </c>
      <c r="B354" s="832" t="s">
        <v>1830</v>
      </c>
      <c r="C354" s="832" t="s">
        <v>1836</v>
      </c>
      <c r="D354" s="833" t="s">
        <v>2769</v>
      </c>
      <c r="E354" s="834" t="s">
        <v>1854</v>
      </c>
      <c r="F354" s="832" t="s">
        <v>1831</v>
      </c>
      <c r="G354" s="832" t="s">
        <v>2493</v>
      </c>
      <c r="H354" s="832" t="s">
        <v>570</v>
      </c>
      <c r="I354" s="832" t="s">
        <v>2494</v>
      </c>
      <c r="J354" s="832" t="s">
        <v>2495</v>
      </c>
      <c r="K354" s="832" t="s">
        <v>2496</v>
      </c>
      <c r="L354" s="835">
        <v>430.05</v>
      </c>
      <c r="M354" s="835">
        <v>430.05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7</v>
      </c>
      <c r="B355" s="832" t="s">
        <v>1830</v>
      </c>
      <c r="C355" s="832" t="s">
        <v>1836</v>
      </c>
      <c r="D355" s="833" t="s">
        <v>2769</v>
      </c>
      <c r="E355" s="834" t="s">
        <v>1854</v>
      </c>
      <c r="F355" s="832" t="s">
        <v>1831</v>
      </c>
      <c r="G355" s="832" t="s">
        <v>2497</v>
      </c>
      <c r="H355" s="832" t="s">
        <v>660</v>
      </c>
      <c r="I355" s="832" t="s">
        <v>1812</v>
      </c>
      <c r="J355" s="832" t="s">
        <v>1457</v>
      </c>
      <c r="K355" s="832" t="s">
        <v>1813</v>
      </c>
      <c r="L355" s="835">
        <v>63.75</v>
      </c>
      <c r="M355" s="835">
        <v>127.5</v>
      </c>
      <c r="N355" s="832">
        <v>2</v>
      </c>
      <c r="O355" s="836">
        <v>0.5</v>
      </c>
      <c r="P355" s="835">
        <v>127.5</v>
      </c>
      <c r="Q355" s="837">
        <v>1</v>
      </c>
      <c r="R355" s="832">
        <v>2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7</v>
      </c>
      <c r="B356" s="832" t="s">
        <v>1830</v>
      </c>
      <c r="C356" s="832" t="s">
        <v>1836</v>
      </c>
      <c r="D356" s="833" t="s">
        <v>2769</v>
      </c>
      <c r="E356" s="834" t="s">
        <v>1854</v>
      </c>
      <c r="F356" s="832" t="s">
        <v>1831</v>
      </c>
      <c r="G356" s="832" t="s">
        <v>2208</v>
      </c>
      <c r="H356" s="832" t="s">
        <v>660</v>
      </c>
      <c r="I356" s="832" t="s">
        <v>1667</v>
      </c>
      <c r="J356" s="832" t="s">
        <v>677</v>
      </c>
      <c r="K356" s="832" t="s">
        <v>927</v>
      </c>
      <c r="L356" s="835">
        <v>0</v>
      </c>
      <c r="M356" s="835">
        <v>0</v>
      </c>
      <c r="N356" s="832">
        <v>43</v>
      </c>
      <c r="O356" s="836">
        <v>3.5</v>
      </c>
      <c r="P356" s="835">
        <v>0</v>
      </c>
      <c r="Q356" s="837"/>
      <c r="R356" s="832">
        <v>41</v>
      </c>
      <c r="S356" s="837">
        <v>0.95348837209302328</v>
      </c>
      <c r="T356" s="836">
        <v>3</v>
      </c>
      <c r="U356" s="838">
        <v>0.8571428571428571</v>
      </c>
    </row>
    <row r="357" spans="1:21" ht="14.4" customHeight="1" x14ac:dyDescent="0.3">
      <c r="A357" s="831">
        <v>7</v>
      </c>
      <c r="B357" s="832" t="s">
        <v>1830</v>
      </c>
      <c r="C357" s="832" t="s">
        <v>1836</v>
      </c>
      <c r="D357" s="833" t="s">
        <v>2769</v>
      </c>
      <c r="E357" s="834" t="s">
        <v>1854</v>
      </c>
      <c r="F357" s="832" t="s">
        <v>1831</v>
      </c>
      <c r="G357" s="832" t="s">
        <v>2208</v>
      </c>
      <c r="H357" s="832" t="s">
        <v>570</v>
      </c>
      <c r="I357" s="832" t="s">
        <v>2209</v>
      </c>
      <c r="J357" s="832" t="s">
        <v>2210</v>
      </c>
      <c r="K357" s="832" t="s">
        <v>2211</v>
      </c>
      <c r="L357" s="835">
        <v>227.69</v>
      </c>
      <c r="M357" s="835">
        <v>2049.21</v>
      </c>
      <c r="N357" s="832">
        <v>9</v>
      </c>
      <c r="O357" s="836">
        <v>4.5</v>
      </c>
      <c r="P357" s="835">
        <v>1138.4499999999998</v>
      </c>
      <c r="Q357" s="837">
        <v>0.55555555555555547</v>
      </c>
      <c r="R357" s="832">
        <v>5</v>
      </c>
      <c r="S357" s="837">
        <v>0.55555555555555558</v>
      </c>
      <c r="T357" s="836">
        <v>3</v>
      </c>
      <c r="U357" s="838">
        <v>0.66666666666666663</v>
      </c>
    </row>
    <row r="358" spans="1:21" ht="14.4" customHeight="1" x14ac:dyDescent="0.3">
      <c r="A358" s="831">
        <v>7</v>
      </c>
      <c r="B358" s="832" t="s">
        <v>1830</v>
      </c>
      <c r="C358" s="832" t="s">
        <v>1836</v>
      </c>
      <c r="D358" s="833" t="s">
        <v>2769</v>
      </c>
      <c r="E358" s="834" t="s">
        <v>1854</v>
      </c>
      <c r="F358" s="832" t="s">
        <v>1831</v>
      </c>
      <c r="G358" s="832" t="s">
        <v>2208</v>
      </c>
      <c r="H358" s="832" t="s">
        <v>570</v>
      </c>
      <c r="I358" s="832" t="s">
        <v>2212</v>
      </c>
      <c r="J358" s="832" t="s">
        <v>2210</v>
      </c>
      <c r="K358" s="832" t="s">
        <v>2213</v>
      </c>
      <c r="L358" s="835">
        <v>0</v>
      </c>
      <c r="M358" s="835">
        <v>0</v>
      </c>
      <c r="N358" s="832">
        <v>15</v>
      </c>
      <c r="O358" s="836">
        <v>4</v>
      </c>
      <c r="P358" s="835">
        <v>0</v>
      </c>
      <c r="Q358" s="837"/>
      <c r="R358" s="832">
        <v>3</v>
      </c>
      <c r="S358" s="837">
        <v>0.2</v>
      </c>
      <c r="T358" s="836">
        <v>2</v>
      </c>
      <c r="U358" s="838">
        <v>0.5</v>
      </c>
    </row>
    <row r="359" spans="1:21" ht="14.4" customHeight="1" x14ac:dyDescent="0.3">
      <c r="A359" s="831">
        <v>7</v>
      </c>
      <c r="B359" s="832" t="s">
        <v>1830</v>
      </c>
      <c r="C359" s="832" t="s">
        <v>1836</v>
      </c>
      <c r="D359" s="833" t="s">
        <v>2769</v>
      </c>
      <c r="E359" s="834" t="s">
        <v>1854</v>
      </c>
      <c r="F359" s="832" t="s">
        <v>1831</v>
      </c>
      <c r="G359" s="832" t="s">
        <v>2214</v>
      </c>
      <c r="H359" s="832" t="s">
        <v>660</v>
      </c>
      <c r="I359" s="832" t="s">
        <v>2215</v>
      </c>
      <c r="J359" s="832" t="s">
        <v>2216</v>
      </c>
      <c r="K359" s="832" t="s">
        <v>2217</v>
      </c>
      <c r="L359" s="835">
        <v>60.39</v>
      </c>
      <c r="M359" s="835">
        <v>181.17000000000002</v>
      </c>
      <c r="N359" s="832">
        <v>3</v>
      </c>
      <c r="O359" s="836">
        <v>0.5</v>
      </c>
      <c r="P359" s="835">
        <v>181.17000000000002</v>
      </c>
      <c r="Q359" s="837">
        <v>1</v>
      </c>
      <c r="R359" s="832">
        <v>3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7</v>
      </c>
      <c r="B360" s="832" t="s">
        <v>1830</v>
      </c>
      <c r="C360" s="832" t="s">
        <v>1836</v>
      </c>
      <c r="D360" s="833" t="s">
        <v>2769</v>
      </c>
      <c r="E360" s="834" t="s">
        <v>1854</v>
      </c>
      <c r="F360" s="832" t="s">
        <v>1831</v>
      </c>
      <c r="G360" s="832" t="s">
        <v>2214</v>
      </c>
      <c r="H360" s="832" t="s">
        <v>570</v>
      </c>
      <c r="I360" s="832" t="s">
        <v>2498</v>
      </c>
      <c r="J360" s="832" t="s">
        <v>2499</v>
      </c>
      <c r="K360" s="832" t="s">
        <v>2217</v>
      </c>
      <c r="L360" s="835">
        <v>60.39</v>
      </c>
      <c r="M360" s="835">
        <v>120.78</v>
      </c>
      <c r="N360" s="832">
        <v>2</v>
      </c>
      <c r="O360" s="836">
        <v>1</v>
      </c>
      <c r="P360" s="835">
        <v>120.78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7</v>
      </c>
      <c r="B361" s="832" t="s">
        <v>1830</v>
      </c>
      <c r="C361" s="832" t="s">
        <v>1836</v>
      </c>
      <c r="D361" s="833" t="s">
        <v>2769</v>
      </c>
      <c r="E361" s="834" t="s">
        <v>1854</v>
      </c>
      <c r="F361" s="832" t="s">
        <v>1831</v>
      </c>
      <c r="G361" s="832" t="s">
        <v>2214</v>
      </c>
      <c r="H361" s="832" t="s">
        <v>570</v>
      </c>
      <c r="I361" s="832" t="s">
        <v>2500</v>
      </c>
      <c r="J361" s="832" t="s">
        <v>2499</v>
      </c>
      <c r="K361" s="832" t="s">
        <v>2501</v>
      </c>
      <c r="L361" s="835">
        <v>40.25</v>
      </c>
      <c r="M361" s="835">
        <v>362.25</v>
      </c>
      <c r="N361" s="832">
        <v>9</v>
      </c>
      <c r="O361" s="836">
        <v>0.5</v>
      </c>
      <c r="P361" s="835">
        <v>362.25</v>
      </c>
      <c r="Q361" s="837">
        <v>1</v>
      </c>
      <c r="R361" s="832">
        <v>9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7</v>
      </c>
      <c r="B362" s="832" t="s">
        <v>1830</v>
      </c>
      <c r="C362" s="832" t="s">
        <v>1836</v>
      </c>
      <c r="D362" s="833" t="s">
        <v>2769</v>
      </c>
      <c r="E362" s="834" t="s">
        <v>1854</v>
      </c>
      <c r="F362" s="832" t="s">
        <v>1831</v>
      </c>
      <c r="G362" s="832" t="s">
        <v>2218</v>
      </c>
      <c r="H362" s="832" t="s">
        <v>570</v>
      </c>
      <c r="I362" s="832" t="s">
        <v>2361</v>
      </c>
      <c r="J362" s="832" t="s">
        <v>2313</v>
      </c>
      <c r="K362" s="832" t="s">
        <v>2362</v>
      </c>
      <c r="L362" s="835">
        <v>355.79</v>
      </c>
      <c r="M362" s="835">
        <v>2490.5300000000002</v>
      </c>
      <c r="N362" s="832">
        <v>7</v>
      </c>
      <c r="O362" s="836">
        <v>3.5</v>
      </c>
      <c r="P362" s="835">
        <v>2490.5300000000002</v>
      </c>
      <c r="Q362" s="837">
        <v>1</v>
      </c>
      <c r="R362" s="832">
        <v>7</v>
      </c>
      <c r="S362" s="837">
        <v>1</v>
      </c>
      <c r="T362" s="836">
        <v>3.5</v>
      </c>
      <c r="U362" s="838">
        <v>1</v>
      </c>
    </row>
    <row r="363" spans="1:21" ht="14.4" customHeight="1" x14ac:dyDescent="0.3">
      <c r="A363" s="831">
        <v>7</v>
      </c>
      <c r="B363" s="832" t="s">
        <v>1830</v>
      </c>
      <c r="C363" s="832" t="s">
        <v>1836</v>
      </c>
      <c r="D363" s="833" t="s">
        <v>2769</v>
      </c>
      <c r="E363" s="834" t="s">
        <v>1854</v>
      </c>
      <c r="F363" s="832" t="s">
        <v>1831</v>
      </c>
      <c r="G363" s="832" t="s">
        <v>2218</v>
      </c>
      <c r="H363" s="832" t="s">
        <v>570</v>
      </c>
      <c r="I363" s="832" t="s">
        <v>2312</v>
      </c>
      <c r="J363" s="832" t="s">
        <v>2313</v>
      </c>
      <c r="K363" s="832" t="s">
        <v>2314</v>
      </c>
      <c r="L363" s="835">
        <v>552.64</v>
      </c>
      <c r="M363" s="835">
        <v>1105.28</v>
      </c>
      <c r="N363" s="832">
        <v>2</v>
      </c>
      <c r="O363" s="836">
        <v>2</v>
      </c>
      <c r="P363" s="835">
        <v>1105.28</v>
      </c>
      <c r="Q363" s="837">
        <v>1</v>
      </c>
      <c r="R363" s="832">
        <v>2</v>
      </c>
      <c r="S363" s="837">
        <v>1</v>
      </c>
      <c r="T363" s="836">
        <v>2</v>
      </c>
      <c r="U363" s="838">
        <v>1</v>
      </c>
    </row>
    <row r="364" spans="1:21" ht="14.4" customHeight="1" x14ac:dyDescent="0.3">
      <c r="A364" s="831">
        <v>7</v>
      </c>
      <c r="B364" s="832" t="s">
        <v>1830</v>
      </c>
      <c r="C364" s="832" t="s">
        <v>1836</v>
      </c>
      <c r="D364" s="833" t="s">
        <v>2769</v>
      </c>
      <c r="E364" s="834" t="s">
        <v>1854</v>
      </c>
      <c r="F364" s="832" t="s">
        <v>1831</v>
      </c>
      <c r="G364" s="832" t="s">
        <v>2218</v>
      </c>
      <c r="H364" s="832" t="s">
        <v>570</v>
      </c>
      <c r="I364" s="832" t="s">
        <v>2365</v>
      </c>
      <c r="J364" s="832" t="s">
        <v>2313</v>
      </c>
      <c r="K364" s="832" t="s">
        <v>2366</v>
      </c>
      <c r="L364" s="835">
        <v>764.6</v>
      </c>
      <c r="M364" s="835">
        <v>2293.8000000000002</v>
      </c>
      <c r="N364" s="832">
        <v>3</v>
      </c>
      <c r="O364" s="836">
        <v>1</v>
      </c>
      <c r="P364" s="835">
        <v>2293.8000000000002</v>
      </c>
      <c r="Q364" s="837">
        <v>1</v>
      </c>
      <c r="R364" s="832">
        <v>3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7</v>
      </c>
      <c r="B365" s="832" t="s">
        <v>1830</v>
      </c>
      <c r="C365" s="832" t="s">
        <v>1836</v>
      </c>
      <c r="D365" s="833" t="s">
        <v>2769</v>
      </c>
      <c r="E365" s="834" t="s">
        <v>1854</v>
      </c>
      <c r="F365" s="832" t="s">
        <v>1831</v>
      </c>
      <c r="G365" s="832" t="s">
        <v>2218</v>
      </c>
      <c r="H365" s="832" t="s">
        <v>570</v>
      </c>
      <c r="I365" s="832" t="s">
        <v>2219</v>
      </c>
      <c r="J365" s="832" t="s">
        <v>2220</v>
      </c>
      <c r="K365" s="832" t="s">
        <v>2221</v>
      </c>
      <c r="L365" s="835">
        <v>92.11</v>
      </c>
      <c r="M365" s="835">
        <v>736.87999999999988</v>
      </c>
      <c r="N365" s="832">
        <v>8</v>
      </c>
      <c r="O365" s="836">
        <v>3</v>
      </c>
      <c r="P365" s="835">
        <v>736.87999999999988</v>
      </c>
      <c r="Q365" s="837">
        <v>1</v>
      </c>
      <c r="R365" s="832">
        <v>8</v>
      </c>
      <c r="S365" s="837">
        <v>1</v>
      </c>
      <c r="T365" s="836">
        <v>3</v>
      </c>
      <c r="U365" s="838">
        <v>1</v>
      </c>
    </row>
    <row r="366" spans="1:21" ht="14.4" customHeight="1" x14ac:dyDescent="0.3">
      <c r="A366" s="831">
        <v>7</v>
      </c>
      <c r="B366" s="832" t="s">
        <v>1830</v>
      </c>
      <c r="C366" s="832" t="s">
        <v>1836</v>
      </c>
      <c r="D366" s="833" t="s">
        <v>2769</v>
      </c>
      <c r="E366" s="834" t="s">
        <v>1854</v>
      </c>
      <c r="F366" s="832" t="s">
        <v>1831</v>
      </c>
      <c r="G366" s="832" t="s">
        <v>2218</v>
      </c>
      <c r="H366" s="832" t="s">
        <v>570</v>
      </c>
      <c r="I366" s="832" t="s">
        <v>2502</v>
      </c>
      <c r="J366" s="832" t="s">
        <v>2313</v>
      </c>
      <c r="K366" s="832" t="s">
        <v>2503</v>
      </c>
      <c r="L366" s="835">
        <v>1274.33</v>
      </c>
      <c r="M366" s="835">
        <v>1274.33</v>
      </c>
      <c r="N366" s="832">
        <v>1</v>
      </c>
      <c r="O366" s="836">
        <v>1</v>
      </c>
      <c r="P366" s="835">
        <v>1274.33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7</v>
      </c>
      <c r="B367" s="832" t="s">
        <v>1830</v>
      </c>
      <c r="C367" s="832" t="s">
        <v>1836</v>
      </c>
      <c r="D367" s="833" t="s">
        <v>2769</v>
      </c>
      <c r="E367" s="834" t="s">
        <v>1854</v>
      </c>
      <c r="F367" s="832" t="s">
        <v>1831</v>
      </c>
      <c r="G367" s="832" t="s">
        <v>2504</v>
      </c>
      <c r="H367" s="832" t="s">
        <v>570</v>
      </c>
      <c r="I367" s="832" t="s">
        <v>2505</v>
      </c>
      <c r="J367" s="832" t="s">
        <v>992</v>
      </c>
      <c r="K367" s="832" t="s">
        <v>2506</v>
      </c>
      <c r="L367" s="835">
        <v>98.2</v>
      </c>
      <c r="M367" s="835">
        <v>98.2</v>
      </c>
      <c r="N367" s="832">
        <v>1</v>
      </c>
      <c r="O367" s="836">
        <v>1</v>
      </c>
      <c r="P367" s="835">
        <v>98.2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7</v>
      </c>
      <c r="B368" s="832" t="s">
        <v>1830</v>
      </c>
      <c r="C368" s="832" t="s">
        <v>1836</v>
      </c>
      <c r="D368" s="833" t="s">
        <v>2769</v>
      </c>
      <c r="E368" s="834" t="s">
        <v>1854</v>
      </c>
      <c r="F368" s="832" t="s">
        <v>1831</v>
      </c>
      <c r="G368" s="832" t="s">
        <v>2504</v>
      </c>
      <c r="H368" s="832" t="s">
        <v>570</v>
      </c>
      <c r="I368" s="832" t="s">
        <v>2507</v>
      </c>
      <c r="J368" s="832" t="s">
        <v>992</v>
      </c>
      <c r="K368" s="832" t="s">
        <v>2508</v>
      </c>
      <c r="L368" s="835">
        <v>55.16</v>
      </c>
      <c r="M368" s="835">
        <v>55.16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7</v>
      </c>
      <c r="B369" s="832" t="s">
        <v>1830</v>
      </c>
      <c r="C369" s="832" t="s">
        <v>1836</v>
      </c>
      <c r="D369" s="833" t="s">
        <v>2769</v>
      </c>
      <c r="E369" s="834" t="s">
        <v>1854</v>
      </c>
      <c r="F369" s="832" t="s">
        <v>1831</v>
      </c>
      <c r="G369" s="832" t="s">
        <v>2509</v>
      </c>
      <c r="H369" s="832" t="s">
        <v>570</v>
      </c>
      <c r="I369" s="832" t="s">
        <v>2510</v>
      </c>
      <c r="J369" s="832" t="s">
        <v>2511</v>
      </c>
      <c r="K369" s="832" t="s">
        <v>2512</v>
      </c>
      <c r="L369" s="835">
        <v>38.56</v>
      </c>
      <c r="M369" s="835">
        <v>154.24</v>
      </c>
      <c r="N369" s="832">
        <v>4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7</v>
      </c>
      <c r="B370" s="832" t="s">
        <v>1830</v>
      </c>
      <c r="C370" s="832" t="s">
        <v>1836</v>
      </c>
      <c r="D370" s="833" t="s">
        <v>2769</v>
      </c>
      <c r="E370" s="834" t="s">
        <v>1854</v>
      </c>
      <c r="F370" s="832" t="s">
        <v>1831</v>
      </c>
      <c r="G370" s="832" t="s">
        <v>2509</v>
      </c>
      <c r="H370" s="832" t="s">
        <v>570</v>
      </c>
      <c r="I370" s="832" t="s">
        <v>2513</v>
      </c>
      <c r="J370" s="832" t="s">
        <v>2511</v>
      </c>
      <c r="K370" s="832" t="s">
        <v>2457</v>
      </c>
      <c r="L370" s="835">
        <v>77.13</v>
      </c>
      <c r="M370" s="835">
        <v>77.13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7</v>
      </c>
      <c r="B371" s="832" t="s">
        <v>1830</v>
      </c>
      <c r="C371" s="832" t="s">
        <v>1836</v>
      </c>
      <c r="D371" s="833" t="s">
        <v>2769</v>
      </c>
      <c r="E371" s="834" t="s">
        <v>1854</v>
      </c>
      <c r="F371" s="832" t="s">
        <v>1831</v>
      </c>
      <c r="G371" s="832" t="s">
        <v>2222</v>
      </c>
      <c r="H371" s="832" t="s">
        <v>570</v>
      </c>
      <c r="I371" s="832" t="s">
        <v>2273</v>
      </c>
      <c r="J371" s="832" t="s">
        <v>2274</v>
      </c>
      <c r="K371" s="832" t="s">
        <v>2275</v>
      </c>
      <c r="L371" s="835">
        <v>140.94999999999999</v>
      </c>
      <c r="M371" s="835">
        <v>845.69999999999993</v>
      </c>
      <c r="N371" s="832">
        <v>6</v>
      </c>
      <c r="O371" s="836">
        <v>2</v>
      </c>
      <c r="P371" s="835">
        <v>845.69999999999993</v>
      </c>
      <c r="Q371" s="837">
        <v>1</v>
      </c>
      <c r="R371" s="832">
        <v>6</v>
      </c>
      <c r="S371" s="837">
        <v>1</v>
      </c>
      <c r="T371" s="836">
        <v>2</v>
      </c>
      <c r="U371" s="838">
        <v>1</v>
      </c>
    </row>
    <row r="372" spans="1:21" ht="14.4" customHeight="1" x14ac:dyDescent="0.3">
      <c r="A372" s="831">
        <v>7</v>
      </c>
      <c r="B372" s="832" t="s">
        <v>1830</v>
      </c>
      <c r="C372" s="832" t="s">
        <v>1836</v>
      </c>
      <c r="D372" s="833" t="s">
        <v>2769</v>
      </c>
      <c r="E372" s="834" t="s">
        <v>1854</v>
      </c>
      <c r="F372" s="832" t="s">
        <v>1831</v>
      </c>
      <c r="G372" s="832" t="s">
        <v>2222</v>
      </c>
      <c r="H372" s="832" t="s">
        <v>570</v>
      </c>
      <c r="I372" s="832" t="s">
        <v>2514</v>
      </c>
      <c r="J372" s="832" t="s">
        <v>2224</v>
      </c>
      <c r="K372" s="832" t="s">
        <v>2340</v>
      </c>
      <c r="L372" s="835">
        <v>93.96</v>
      </c>
      <c r="M372" s="835">
        <v>1127.52</v>
      </c>
      <c r="N372" s="832">
        <v>12</v>
      </c>
      <c r="O372" s="836">
        <v>1</v>
      </c>
      <c r="P372" s="835">
        <v>1127.52</v>
      </c>
      <c r="Q372" s="837">
        <v>1</v>
      </c>
      <c r="R372" s="832">
        <v>12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7</v>
      </c>
      <c r="B373" s="832" t="s">
        <v>1830</v>
      </c>
      <c r="C373" s="832" t="s">
        <v>1836</v>
      </c>
      <c r="D373" s="833" t="s">
        <v>2769</v>
      </c>
      <c r="E373" s="834" t="s">
        <v>1854</v>
      </c>
      <c r="F373" s="832" t="s">
        <v>1831</v>
      </c>
      <c r="G373" s="832" t="s">
        <v>2222</v>
      </c>
      <c r="H373" s="832" t="s">
        <v>570</v>
      </c>
      <c r="I373" s="832" t="s">
        <v>2368</v>
      </c>
      <c r="J373" s="832" t="s">
        <v>1340</v>
      </c>
      <c r="K373" s="832" t="s">
        <v>2277</v>
      </c>
      <c r="L373" s="835">
        <v>300.68</v>
      </c>
      <c r="M373" s="835">
        <v>2405.44</v>
      </c>
      <c r="N373" s="832">
        <v>8</v>
      </c>
      <c r="O373" s="836">
        <v>1.5</v>
      </c>
      <c r="P373" s="835">
        <v>2405.44</v>
      </c>
      <c r="Q373" s="837">
        <v>1</v>
      </c>
      <c r="R373" s="832">
        <v>8</v>
      </c>
      <c r="S373" s="837">
        <v>1</v>
      </c>
      <c r="T373" s="836">
        <v>1.5</v>
      </c>
      <c r="U373" s="838">
        <v>1</v>
      </c>
    </row>
    <row r="374" spans="1:21" ht="14.4" customHeight="1" x14ac:dyDescent="0.3">
      <c r="A374" s="831">
        <v>7</v>
      </c>
      <c r="B374" s="832" t="s">
        <v>1830</v>
      </c>
      <c r="C374" s="832" t="s">
        <v>1836</v>
      </c>
      <c r="D374" s="833" t="s">
        <v>2769</v>
      </c>
      <c r="E374" s="834" t="s">
        <v>1854</v>
      </c>
      <c r="F374" s="832" t="s">
        <v>1831</v>
      </c>
      <c r="G374" s="832" t="s">
        <v>2222</v>
      </c>
      <c r="H374" s="832" t="s">
        <v>570</v>
      </c>
      <c r="I374" s="832" t="s">
        <v>2226</v>
      </c>
      <c r="J374" s="832" t="s">
        <v>2227</v>
      </c>
      <c r="K374" s="832" t="s">
        <v>2228</v>
      </c>
      <c r="L374" s="835">
        <v>187.92</v>
      </c>
      <c r="M374" s="835">
        <v>939.59999999999991</v>
      </c>
      <c r="N374" s="832">
        <v>5</v>
      </c>
      <c r="O374" s="836">
        <v>1.5</v>
      </c>
      <c r="P374" s="835">
        <v>939.59999999999991</v>
      </c>
      <c r="Q374" s="837">
        <v>1</v>
      </c>
      <c r="R374" s="832">
        <v>5</v>
      </c>
      <c r="S374" s="837">
        <v>1</v>
      </c>
      <c r="T374" s="836">
        <v>1.5</v>
      </c>
      <c r="U374" s="838">
        <v>1</v>
      </c>
    </row>
    <row r="375" spans="1:21" ht="14.4" customHeight="1" x14ac:dyDescent="0.3">
      <c r="A375" s="831">
        <v>7</v>
      </c>
      <c r="B375" s="832" t="s">
        <v>1830</v>
      </c>
      <c r="C375" s="832" t="s">
        <v>1836</v>
      </c>
      <c r="D375" s="833" t="s">
        <v>2769</v>
      </c>
      <c r="E375" s="834" t="s">
        <v>1854</v>
      </c>
      <c r="F375" s="832" t="s">
        <v>1831</v>
      </c>
      <c r="G375" s="832" t="s">
        <v>2222</v>
      </c>
      <c r="H375" s="832" t="s">
        <v>570</v>
      </c>
      <c r="I375" s="832" t="s">
        <v>2515</v>
      </c>
      <c r="J375" s="832" t="s">
        <v>2224</v>
      </c>
      <c r="K375" s="832" t="s">
        <v>2340</v>
      </c>
      <c r="L375" s="835">
        <v>93.96</v>
      </c>
      <c r="M375" s="835">
        <v>469.79999999999995</v>
      </c>
      <c r="N375" s="832">
        <v>5</v>
      </c>
      <c r="O375" s="836">
        <v>2</v>
      </c>
      <c r="P375" s="835">
        <v>469.79999999999995</v>
      </c>
      <c r="Q375" s="837">
        <v>1</v>
      </c>
      <c r="R375" s="832">
        <v>5</v>
      </c>
      <c r="S375" s="837">
        <v>1</v>
      </c>
      <c r="T375" s="836">
        <v>2</v>
      </c>
      <c r="U375" s="838">
        <v>1</v>
      </c>
    </row>
    <row r="376" spans="1:21" ht="14.4" customHeight="1" x14ac:dyDescent="0.3">
      <c r="A376" s="831">
        <v>7</v>
      </c>
      <c r="B376" s="832" t="s">
        <v>1830</v>
      </c>
      <c r="C376" s="832" t="s">
        <v>1836</v>
      </c>
      <c r="D376" s="833" t="s">
        <v>2769</v>
      </c>
      <c r="E376" s="834" t="s">
        <v>1854</v>
      </c>
      <c r="F376" s="832" t="s">
        <v>1831</v>
      </c>
      <c r="G376" s="832" t="s">
        <v>2516</v>
      </c>
      <c r="H376" s="832" t="s">
        <v>570</v>
      </c>
      <c r="I376" s="832" t="s">
        <v>2517</v>
      </c>
      <c r="J376" s="832" t="s">
        <v>2518</v>
      </c>
      <c r="K376" s="832" t="s">
        <v>2519</v>
      </c>
      <c r="L376" s="835">
        <v>0</v>
      </c>
      <c r="M376" s="835">
        <v>0</v>
      </c>
      <c r="N376" s="832">
        <v>1</v>
      </c>
      <c r="O376" s="836">
        <v>1</v>
      </c>
      <c r="P376" s="835">
        <v>0</v>
      </c>
      <c r="Q376" s="837"/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7</v>
      </c>
      <c r="B377" s="832" t="s">
        <v>1830</v>
      </c>
      <c r="C377" s="832" t="s">
        <v>1836</v>
      </c>
      <c r="D377" s="833" t="s">
        <v>2769</v>
      </c>
      <c r="E377" s="834" t="s">
        <v>1854</v>
      </c>
      <c r="F377" s="832" t="s">
        <v>1831</v>
      </c>
      <c r="G377" s="832" t="s">
        <v>2520</v>
      </c>
      <c r="H377" s="832" t="s">
        <v>570</v>
      </c>
      <c r="I377" s="832" t="s">
        <v>2521</v>
      </c>
      <c r="J377" s="832" t="s">
        <v>2522</v>
      </c>
      <c r="K377" s="832" t="s">
        <v>2523</v>
      </c>
      <c r="L377" s="835">
        <v>1427.23</v>
      </c>
      <c r="M377" s="835">
        <v>1427.23</v>
      </c>
      <c r="N377" s="832">
        <v>1</v>
      </c>
      <c r="O377" s="836">
        <v>1</v>
      </c>
      <c r="P377" s="835">
        <v>1427.23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7</v>
      </c>
      <c r="B378" s="832" t="s">
        <v>1830</v>
      </c>
      <c r="C378" s="832" t="s">
        <v>1836</v>
      </c>
      <c r="D378" s="833" t="s">
        <v>2769</v>
      </c>
      <c r="E378" s="834" t="s">
        <v>1854</v>
      </c>
      <c r="F378" s="832" t="s">
        <v>1831</v>
      </c>
      <c r="G378" s="832" t="s">
        <v>2233</v>
      </c>
      <c r="H378" s="832" t="s">
        <v>660</v>
      </c>
      <c r="I378" s="832" t="s">
        <v>2234</v>
      </c>
      <c r="J378" s="832" t="s">
        <v>2235</v>
      </c>
      <c r="K378" s="832" t="s">
        <v>2236</v>
      </c>
      <c r="L378" s="835">
        <v>80.53</v>
      </c>
      <c r="M378" s="835">
        <v>80.53</v>
      </c>
      <c r="N378" s="832">
        <v>1</v>
      </c>
      <c r="O378" s="836">
        <v>1</v>
      </c>
      <c r="P378" s="835">
        <v>80.53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7</v>
      </c>
      <c r="B379" s="832" t="s">
        <v>1830</v>
      </c>
      <c r="C379" s="832" t="s">
        <v>1836</v>
      </c>
      <c r="D379" s="833" t="s">
        <v>2769</v>
      </c>
      <c r="E379" s="834" t="s">
        <v>1854</v>
      </c>
      <c r="F379" s="832" t="s">
        <v>1831</v>
      </c>
      <c r="G379" s="832" t="s">
        <v>2524</v>
      </c>
      <c r="H379" s="832" t="s">
        <v>570</v>
      </c>
      <c r="I379" s="832" t="s">
        <v>2525</v>
      </c>
      <c r="J379" s="832" t="s">
        <v>2526</v>
      </c>
      <c r="K379" s="832" t="s">
        <v>2527</v>
      </c>
      <c r="L379" s="835">
        <v>0</v>
      </c>
      <c r="M379" s="835">
        <v>0</v>
      </c>
      <c r="N379" s="832">
        <v>1</v>
      </c>
      <c r="O379" s="836">
        <v>1</v>
      </c>
      <c r="P379" s="835">
        <v>0</v>
      </c>
      <c r="Q379" s="837"/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7</v>
      </c>
      <c r="B380" s="832" t="s">
        <v>1830</v>
      </c>
      <c r="C380" s="832" t="s">
        <v>1836</v>
      </c>
      <c r="D380" s="833" t="s">
        <v>2769</v>
      </c>
      <c r="E380" s="834" t="s">
        <v>1854</v>
      </c>
      <c r="F380" s="832" t="s">
        <v>1831</v>
      </c>
      <c r="G380" s="832" t="s">
        <v>1986</v>
      </c>
      <c r="H380" s="832" t="s">
        <v>570</v>
      </c>
      <c r="I380" s="832" t="s">
        <v>2528</v>
      </c>
      <c r="J380" s="832" t="s">
        <v>1011</v>
      </c>
      <c r="K380" s="832" t="s">
        <v>2029</v>
      </c>
      <c r="L380" s="835">
        <v>0</v>
      </c>
      <c r="M380" s="835">
        <v>0</v>
      </c>
      <c r="N380" s="832">
        <v>1</v>
      </c>
      <c r="O380" s="836">
        <v>0.5</v>
      </c>
      <c r="P380" s="835">
        <v>0</v>
      </c>
      <c r="Q380" s="837"/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7</v>
      </c>
      <c r="B381" s="832" t="s">
        <v>1830</v>
      </c>
      <c r="C381" s="832" t="s">
        <v>1836</v>
      </c>
      <c r="D381" s="833" t="s">
        <v>2769</v>
      </c>
      <c r="E381" s="834" t="s">
        <v>1854</v>
      </c>
      <c r="F381" s="832" t="s">
        <v>1831</v>
      </c>
      <c r="G381" s="832" t="s">
        <v>1986</v>
      </c>
      <c r="H381" s="832" t="s">
        <v>660</v>
      </c>
      <c r="I381" s="832" t="s">
        <v>1693</v>
      </c>
      <c r="J381" s="832" t="s">
        <v>1011</v>
      </c>
      <c r="K381" s="832" t="s">
        <v>1694</v>
      </c>
      <c r="L381" s="835">
        <v>0</v>
      </c>
      <c r="M381" s="835">
        <v>0</v>
      </c>
      <c r="N381" s="832">
        <v>12</v>
      </c>
      <c r="O381" s="836">
        <v>4</v>
      </c>
      <c r="P381" s="835">
        <v>0</v>
      </c>
      <c r="Q381" s="837"/>
      <c r="R381" s="832">
        <v>10</v>
      </c>
      <c r="S381" s="837">
        <v>0.83333333333333337</v>
      </c>
      <c r="T381" s="836">
        <v>3</v>
      </c>
      <c r="U381" s="838">
        <v>0.75</v>
      </c>
    </row>
    <row r="382" spans="1:21" ht="14.4" customHeight="1" x14ac:dyDescent="0.3">
      <c r="A382" s="831">
        <v>7</v>
      </c>
      <c r="B382" s="832" t="s">
        <v>1830</v>
      </c>
      <c r="C382" s="832" t="s">
        <v>1836</v>
      </c>
      <c r="D382" s="833" t="s">
        <v>2769</v>
      </c>
      <c r="E382" s="834" t="s">
        <v>1854</v>
      </c>
      <c r="F382" s="832" t="s">
        <v>1831</v>
      </c>
      <c r="G382" s="832" t="s">
        <v>2030</v>
      </c>
      <c r="H382" s="832" t="s">
        <v>570</v>
      </c>
      <c r="I382" s="832" t="s">
        <v>2529</v>
      </c>
      <c r="J382" s="832" t="s">
        <v>2032</v>
      </c>
      <c r="K382" s="832" t="s">
        <v>2530</v>
      </c>
      <c r="L382" s="835">
        <v>50.32</v>
      </c>
      <c r="M382" s="835">
        <v>150.96</v>
      </c>
      <c r="N382" s="832">
        <v>3</v>
      </c>
      <c r="O382" s="836">
        <v>0.5</v>
      </c>
      <c r="P382" s="835">
        <v>150.96</v>
      </c>
      <c r="Q382" s="837">
        <v>1</v>
      </c>
      <c r="R382" s="832">
        <v>3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7</v>
      </c>
      <c r="B383" s="832" t="s">
        <v>1830</v>
      </c>
      <c r="C383" s="832" t="s">
        <v>1836</v>
      </c>
      <c r="D383" s="833" t="s">
        <v>2769</v>
      </c>
      <c r="E383" s="834" t="s">
        <v>1854</v>
      </c>
      <c r="F383" s="832" t="s">
        <v>1831</v>
      </c>
      <c r="G383" s="832" t="s">
        <v>2030</v>
      </c>
      <c r="H383" s="832" t="s">
        <v>570</v>
      </c>
      <c r="I383" s="832" t="s">
        <v>2279</v>
      </c>
      <c r="J383" s="832" t="s">
        <v>2032</v>
      </c>
      <c r="K383" s="832" t="s">
        <v>2280</v>
      </c>
      <c r="L383" s="835">
        <v>99.94</v>
      </c>
      <c r="M383" s="835">
        <v>2098.7399999999998</v>
      </c>
      <c r="N383" s="832">
        <v>21</v>
      </c>
      <c r="O383" s="836">
        <v>4</v>
      </c>
      <c r="P383" s="835">
        <v>1299.2199999999998</v>
      </c>
      <c r="Q383" s="837">
        <v>0.61904761904761907</v>
      </c>
      <c r="R383" s="832">
        <v>13</v>
      </c>
      <c r="S383" s="837">
        <v>0.61904761904761907</v>
      </c>
      <c r="T383" s="836">
        <v>3</v>
      </c>
      <c r="U383" s="838">
        <v>0.75</v>
      </c>
    </row>
    <row r="384" spans="1:21" ht="14.4" customHeight="1" x14ac:dyDescent="0.3">
      <c r="A384" s="831">
        <v>7</v>
      </c>
      <c r="B384" s="832" t="s">
        <v>1830</v>
      </c>
      <c r="C384" s="832" t="s">
        <v>1836</v>
      </c>
      <c r="D384" s="833" t="s">
        <v>2769</v>
      </c>
      <c r="E384" s="834" t="s">
        <v>1854</v>
      </c>
      <c r="F384" s="832" t="s">
        <v>1831</v>
      </c>
      <c r="G384" s="832" t="s">
        <v>2030</v>
      </c>
      <c r="H384" s="832" t="s">
        <v>570</v>
      </c>
      <c r="I384" s="832" t="s">
        <v>2031</v>
      </c>
      <c r="J384" s="832" t="s">
        <v>2032</v>
      </c>
      <c r="K384" s="832" t="s">
        <v>2033</v>
      </c>
      <c r="L384" s="835">
        <v>299.83999999999997</v>
      </c>
      <c r="M384" s="835">
        <v>5097.28</v>
      </c>
      <c r="N384" s="832">
        <v>17</v>
      </c>
      <c r="O384" s="836">
        <v>5.5</v>
      </c>
      <c r="P384" s="835">
        <v>4497.5999999999995</v>
      </c>
      <c r="Q384" s="837">
        <v>0.88235294117647056</v>
      </c>
      <c r="R384" s="832">
        <v>15</v>
      </c>
      <c r="S384" s="837">
        <v>0.88235294117647056</v>
      </c>
      <c r="T384" s="836">
        <v>4.5</v>
      </c>
      <c r="U384" s="838">
        <v>0.81818181818181823</v>
      </c>
    </row>
    <row r="385" spans="1:21" ht="14.4" customHeight="1" x14ac:dyDescent="0.3">
      <c r="A385" s="831">
        <v>7</v>
      </c>
      <c r="B385" s="832" t="s">
        <v>1830</v>
      </c>
      <c r="C385" s="832" t="s">
        <v>1836</v>
      </c>
      <c r="D385" s="833" t="s">
        <v>2769</v>
      </c>
      <c r="E385" s="834" t="s">
        <v>1854</v>
      </c>
      <c r="F385" s="832" t="s">
        <v>1831</v>
      </c>
      <c r="G385" s="832" t="s">
        <v>2030</v>
      </c>
      <c r="H385" s="832" t="s">
        <v>570</v>
      </c>
      <c r="I385" s="832" t="s">
        <v>2241</v>
      </c>
      <c r="J385" s="832" t="s">
        <v>2242</v>
      </c>
      <c r="K385" s="832" t="s">
        <v>2243</v>
      </c>
      <c r="L385" s="835">
        <v>99.94</v>
      </c>
      <c r="M385" s="835">
        <v>1399.1599999999999</v>
      </c>
      <c r="N385" s="832">
        <v>14</v>
      </c>
      <c r="O385" s="836">
        <v>3.5</v>
      </c>
      <c r="P385" s="835">
        <v>1099.3399999999999</v>
      </c>
      <c r="Q385" s="837">
        <v>0.7857142857142857</v>
      </c>
      <c r="R385" s="832">
        <v>11</v>
      </c>
      <c r="S385" s="837">
        <v>0.7857142857142857</v>
      </c>
      <c r="T385" s="836">
        <v>3</v>
      </c>
      <c r="U385" s="838">
        <v>0.8571428571428571</v>
      </c>
    </row>
    <row r="386" spans="1:21" ht="14.4" customHeight="1" x14ac:dyDescent="0.3">
      <c r="A386" s="831">
        <v>7</v>
      </c>
      <c r="B386" s="832" t="s">
        <v>1830</v>
      </c>
      <c r="C386" s="832" t="s">
        <v>1836</v>
      </c>
      <c r="D386" s="833" t="s">
        <v>2769</v>
      </c>
      <c r="E386" s="834" t="s">
        <v>1854</v>
      </c>
      <c r="F386" s="832" t="s">
        <v>1831</v>
      </c>
      <c r="G386" s="832" t="s">
        <v>2030</v>
      </c>
      <c r="H386" s="832" t="s">
        <v>570</v>
      </c>
      <c r="I386" s="832" t="s">
        <v>2247</v>
      </c>
      <c r="J386" s="832" t="s">
        <v>1360</v>
      </c>
      <c r="K386" s="832" t="s">
        <v>2248</v>
      </c>
      <c r="L386" s="835">
        <v>50.32</v>
      </c>
      <c r="M386" s="835">
        <v>2616.6400000000003</v>
      </c>
      <c r="N386" s="832">
        <v>52</v>
      </c>
      <c r="O386" s="836">
        <v>4.5</v>
      </c>
      <c r="P386" s="835">
        <v>956.08</v>
      </c>
      <c r="Q386" s="837">
        <v>0.36538461538461536</v>
      </c>
      <c r="R386" s="832">
        <v>19</v>
      </c>
      <c r="S386" s="837">
        <v>0.36538461538461536</v>
      </c>
      <c r="T386" s="836">
        <v>3.5</v>
      </c>
      <c r="U386" s="838">
        <v>0.77777777777777779</v>
      </c>
    </row>
    <row r="387" spans="1:21" ht="14.4" customHeight="1" x14ac:dyDescent="0.3">
      <c r="A387" s="831">
        <v>7</v>
      </c>
      <c r="B387" s="832" t="s">
        <v>1830</v>
      </c>
      <c r="C387" s="832" t="s">
        <v>1836</v>
      </c>
      <c r="D387" s="833" t="s">
        <v>2769</v>
      </c>
      <c r="E387" s="834" t="s">
        <v>1854</v>
      </c>
      <c r="F387" s="832" t="s">
        <v>1831</v>
      </c>
      <c r="G387" s="832" t="s">
        <v>2050</v>
      </c>
      <c r="H387" s="832" t="s">
        <v>660</v>
      </c>
      <c r="I387" s="832" t="s">
        <v>2370</v>
      </c>
      <c r="J387" s="832" t="s">
        <v>2371</v>
      </c>
      <c r="K387" s="832" t="s">
        <v>2372</v>
      </c>
      <c r="L387" s="835">
        <v>65.36</v>
      </c>
      <c r="M387" s="835">
        <v>2352.96</v>
      </c>
      <c r="N387" s="832">
        <v>36</v>
      </c>
      <c r="O387" s="836">
        <v>6</v>
      </c>
      <c r="P387" s="835">
        <v>1176.48</v>
      </c>
      <c r="Q387" s="837">
        <v>0.5</v>
      </c>
      <c r="R387" s="832">
        <v>18</v>
      </c>
      <c r="S387" s="837">
        <v>0.5</v>
      </c>
      <c r="T387" s="836">
        <v>3</v>
      </c>
      <c r="U387" s="838">
        <v>0.5</v>
      </c>
    </row>
    <row r="388" spans="1:21" ht="14.4" customHeight="1" x14ac:dyDescent="0.3">
      <c r="A388" s="831">
        <v>7</v>
      </c>
      <c r="B388" s="832" t="s">
        <v>1830</v>
      </c>
      <c r="C388" s="832" t="s">
        <v>1836</v>
      </c>
      <c r="D388" s="833" t="s">
        <v>2769</v>
      </c>
      <c r="E388" s="834" t="s">
        <v>1854</v>
      </c>
      <c r="F388" s="832" t="s">
        <v>1831</v>
      </c>
      <c r="G388" s="832" t="s">
        <v>1935</v>
      </c>
      <c r="H388" s="832" t="s">
        <v>570</v>
      </c>
      <c r="I388" s="832" t="s">
        <v>2531</v>
      </c>
      <c r="J388" s="832" t="s">
        <v>2532</v>
      </c>
      <c r="K388" s="832" t="s">
        <v>2533</v>
      </c>
      <c r="L388" s="835">
        <v>75.73</v>
      </c>
      <c r="M388" s="835">
        <v>151.46</v>
      </c>
      <c r="N388" s="832">
        <v>2</v>
      </c>
      <c r="O388" s="836">
        <v>1</v>
      </c>
      <c r="P388" s="835">
        <v>151.46</v>
      </c>
      <c r="Q388" s="837">
        <v>1</v>
      </c>
      <c r="R388" s="832">
        <v>2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7</v>
      </c>
      <c r="B389" s="832" t="s">
        <v>1830</v>
      </c>
      <c r="C389" s="832" t="s">
        <v>1836</v>
      </c>
      <c r="D389" s="833" t="s">
        <v>2769</v>
      </c>
      <c r="E389" s="834" t="s">
        <v>1854</v>
      </c>
      <c r="F389" s="832" t="s">
        <v>1831</v>
      </c>
      <c r="G389" s="832" t="s">
        <v>2249</v>
      </c>
      <c r="H389" s="832" t="s">
        <v>570</v>
      </c>
      <c r="I389" s="832" t="s">
        <v>2250</v>
      </c>
      <c r="J389" s="832" t="s">
        <v>2251</v>
      </c>
      <c r="K389" s="832" t="s">
        <v>2252</v>
      </c>
      <c r="L389" s="835">
        <v>775.17</v>
      </c>
      <c r="M389" s="835">
        <v>4651.0199999999995</v>
      </c>
      <c r="N389" s="832">
        <v>6</v>
      </c>
      <c r="O389" s="836">
        <v>2</v>
      </c>
      <c r="P389" s="835">
        <v>4651.0199999999995</v>
      </c>
      <c r="Q389" s="837">
        <v>1</v>
      </c>
      <c r="R389" s="832">
        <v>6</v>
      </c>
      <c r="S389" s="837">
        <v>1</v>
      </c>
      <c r="T389" s="836">
        <v>2</v>
      </c>
      <c r="U389" s="838">
        <v>1</v>
      </c>
    </row>
    <row r="390" spans="1:21" ht="14.4" customHeight="1" x14ac:dyDescent="0.3">
      <c r="A390" s="831">
        <v>7</v>
      </c>
      <c r="B390" s="832" t="s">
        <v>1830</v>
      </c>
      <c r="C390" s="832" t="s">
        <v>1836</v>
      </c>
      <c r="D390" s="833" t="s">
        <v>2769</v>
      </c>
      <c r="E390" s="834" t="s">
        <v>1854</v>
      </c>
      <c r="F390" s="832" t="s">
        <v>1831</v>
      </c>
      <c r="G390" s="832" t="s">
        <v>2249</v>
      </c>
      <c r="H390" s="832" t="s">
        <v>570</v>
      </c>
      <c r="I390" s="832" t="s">
        <v>2373</v>
      </c>
      <c r="J390" s="832" t="s">
        <v>2251</v>
      </c>
      <c r="K390" s="832" t="s">
        <v>2374</v>
      </c>
      <c r="L390" s="835">
        <v>1391.97</v>
      </c>
      <c r="M390" s="835">
        <v>11135.76</v>
      </c>
      <c r="N390" s="832">
        <v>8</v>
      </c>
      <c r="O390" s="836">
        <v>2</v>
      </c>
      <c r="P390" s="835">
        <v>4175.91</v>
      </c>
      <c r="Q390" s="837">
        <v>0.375</v>
      </c>
      <c r="R390" s="832">
        <v>3</v>
      </c>
      <c r="S390" s="837">
        <v>0.375</v>
      </c>
      <c r="T390" s="836">
        <v>1</v>
      </c>
      <c r="U390" s="838">
        <v>0.5</v>
      </c>
    </row>
    <row r="391" spans="1:21" ht="14.4" customHeight="1" x14ac:dyDescent="0.3">
      <c r="A391" s="831">
        <v>7</v>
      </c>
      <c r="B391" s="832" t="s">
        <v>1830</v>
      </c>
      <c r="C391" s="832" t="s">
        <v>1836</v>
      </c>
      <c r="D391" s="833" t="s">
        <v>2769</v>
      </c>
      <c r="E391" s="834" t="s">
        <v>1854</v>
      </c>
      <c r="F391" s="832" t="s">
        <v>1831</v>
      </c>
      <c r="G391" s="832" t="s">
        <v>2249</v>
      </c>
      <c r="H391" s="832" t="s">
        <v>570</v>
      </c>
      <c r="I391" s="832" t="s">
        <v>2253</v>
      </c>
      <c r="J391" s="832" t="s">
        <v>2251</v>
      </c>
      <c r="K391" s="832" t="s">
        <v>2254</v>
      </c>
      <c r="L391" s="835">
        <v>2620.2600000000002</v>
      </c>
      <c r="M391" s="835">
        <v>7860.7800000000007</v>
      </c>
      <c r="N391" s="832">
        <v>3</v>
      </c>
      <c r="O391" s="836">
        <v>1</v>
      </c>
      <c r="P391" s="835">
        <v>7860.7800000000007</v>
      </c>
      <c r="Q391" s="837">
        <v>1</v>
      </c>
      <c r="R391" s="832">
        <v>3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7</v>
      </c>
      <c r="B392" s="832" t="s">
        <v>1830</v>
      </c>
      <c r="C392" s="832" t="s">
        <v>1836</v>
      </c>
      <c r="D392" s="833" t="s">
        <v>2769</v>
      </c>
      <c r="E392" s="834" t="s">
        <v>1854</v>
      </c>
      <c r="F392" s="832" t="s">
        <v>1831</v>
      </c>
      <c r="G392" s="832" t="s">
        <v>2255</v>
      </c>
      <c r="H392" s="832" t="s">
        <v>570</v>
      </c>
      <c r="I392" s="832" t="s">
        <v>2256</v>
      </c>
      <c r="J392" s="832" t="s">
        <v>689</v>
      </c>
      <c r="K392" s="832" t="s">
        <v>2257</v>
      </c>
      <c r="L392" s="835">
        <v>0</v>
      </c>
      <c r="M392" s="835">
        <v>0</v>
      </c>
      <c r="N392" s="832">
        <v>1</v>
      </c>
      <c r="O392" s="836">
        <v>0.5</v>
      </c>
      <c r="P392" s="835">
        <v>0</v>
      </c>
      <c r="Q392" s="837"/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7</v>
      </c>
      <c r="B393" s="832" t="s">
        <v>1830</v>
      </c>
      <c r="C393" s="832" t="s">
        <v>1836</v>
      </c>
      <c r="D393" s="833" t="s">
        <v>2769</v>
      </c>
      <c r="E393" s="834" t="s">
        <v>1854</v>
      </c>
      <c r="F393" s="832" t="s">
        <v>1831</v>
      </c>
      <c r="G393" s="832" t="s">
        <v>2058</v>
      </c>
      <c r="H393" s="832" t="s">
        <v>570</v>
      </c>
      <c r="I393" s="832" t="s">
        <v>2534</v>
      </c>
      <c r="J393" s="832" t="s">
        <v>902</v>
      </c>
      <c r="K393" s="832" t="s">
        <v>2060</v>
      </c>
      <c r="L393" s="835">
        <v>107.27</v>
      </c>
      <c r="M393" s="835">
        <v>214.54</v>
      </c>
      <c r="N393" s="832">
        <v>2</v>
      </c>
      <c r="O393" s="836">
        <v>0.5</v>
      </c>
      <c r="P393" s="835">
        <v>214.54</v>
      </c>
      <c r="Q393" s="837">
        <v>1</v>
      </c>
      <c r="R393" s="832">
        <v>2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7</v>
      </c>
      <c r="B394" s="832" t="s">
        <v>1830</v>
      </c>
      <c r="C394" s="832" t="s">
        <v>1836</v>
      </c>
      <c r="D394" s="833" t="s">
        <v>2769</v>
      </c>
      <c r="E394" s="834" t="s">
        <v>1854</v>
      </c>
      <c r="F394" s="832" t="s">
        <v>1831</v>
      </c>
      <c r="G394" s="832" t="s">
        <v>2535</v>
      </c>
      <c r="H394" s="832" t="s">
        <v>570</v>
      </c>
      <c r="I394" s="832" t="s">
        <v>2536</v>
      </c>
      <c r="J394" s="832" t="s">
        <v>2537</v>
      </c>
      <c r="K394" s="832" t="s">
        <v>2538</v>
      </c>
      <c r="L394" s="835">
        <v>0</v>
      </c>
      <c r="M394" s="835">
        <v>0</v>
      </c>
      <c r="N394" s="832">
        <v>4</v>
      </c>
      <c r="O394" s="836">
        <v>2</v>
      </c>
      <c r="P394" s="835">
        <v>0</v>
      </c>
      <c r="Q394" s="837"/>
      <c r="R394" s="832">
        <v>4</v>
      </c>
      <c r="S394" s="837">
        <v>1</v>
      </c>
      <c r="T394" s="836">
        <v>2</v>
      </c>
      <c r="U394" s="838">
        <v>1</v>
      </c>
    </row>
    <row r="395" spans="1:21" ht="14.4" customHeight="1" x14ac:dyDescent="0.3">
      <c r="A395" s="831">
        <v>7</v>
      </c>
      <c r="B395" s="832" t="s">
        <v>1830</v>
      </c>
      <c r="C395" s="832" t="s">
        <v>1836</v>
      </c>
      <c r="D395" s="833" t="s">
        <v>2769</v>
      </c>
      <c r="E395" s="834" t="s">
        <v>1854</v>
      </c>
      <c r="F395" s="832" t="s">
        <v>1832</v>
      </c>
      <c r="G395" s="832" t="s">
        <v>2539</v>
      </c>
      <c r="H395" s="832" t="s">
        <v>570</v>
      </c>
      <c r="I395" s="832" t="s">
        <v>2540</v>
      </c>
      <c r="J395" s="832" t="s">
        <v>2541</v>
      </c>
      <c r="K395" s="832"/>
      <c r="L395" s="835">
        <v>0</v>
      </c>
      <c r="M395" s="835">
        <v>0</v>
      </c>
      <c r="N395" s="832">
        <v>1</v>
      </c>
      <c r="O395" s="836">
        <v>1</v>
      </c>
      <c r="P395" s="835">
        <v>0</v>
      </c>
      <c r="Q395" s="837"/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7</v>
      </c>
      <c r="B396" s="832" t="s">
        <v>1830</v>
      </c>
      <c r="C396" s="832" t="s">
        <v>1836</v>
      </c>
      <c r="D396" s="833" t="s">
        <v>2769</v>
      </c>
      <c r="E396" s="834" t="s">
        <v>1854</v>
      </c>
      <c r="F396" s="832" t="s">
        <v>1832</v>
      </c>
      <c r="G396" s="832" t="s">
        <v>2539</v>
      </c>
      <c r="H396" s="832" t="s">
        <v>570</v>
      </c>
      <c r="I396" s="832" t="s">
        <v>2542</v>
      </c>
      <c r="J396" s="832" t="s">
        <v>2541</v>
      </c>
      <c r="K396" s="832"/>
      <c r="L396" s="835">
        <v>0</v>
      </c>
      <c r="M396" s="835">
        <v>0</v>
      </c>
      <c r="N396" s="832">
        <v>1</v>
      </c>
      <c r="O396" s="836">
        <v>1</v>
      </c>
      <c r="P396" s="835">
        <v>0</v>
      </c>
      <c r="Q396" s="837"/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7</v>
      </c>
      <c r="B397" s="832" t="s">
        <v>1830</v>
      </c>
      <c r="C397" s="832" t="s">
        <v>1836</v>
      </c>
      <c r="D397" s="833" t="s">
        <v>2769</v>
      </c>
      <c r="E397" s="834" t="s">
        <v>1854</v>
      </c>
      <c r="F397" s="832" t="s">
        <v>1832</v>
      </c>
      <c r="G397" s="832" t="s">
        <v>2539</v>
      </c>
      <c r="H397" s="832" t="s">
        <v>570</v>
      </c>
      <c r="I397" s="832" t="s">
        <v>2543</v>
      </c>
      <c r="J397" s="832" t="s">
        <v>2541</v>
      </c>
      <c r="K397" s="832"/>
      <c r="L397" s="835">
        <v>0</v>
      </c>
      <c r="M397" s="835">
        <v>0</v>
      </c>
      <c r="N397" s="832">
        <v>5</v>
      </c>
      <c r="O397" s="836">
        <v>5</v>
      </c>
      <c r="P397" s="835">
        <v>0</v>
      </c>
      <c r="Q397" s="837"/>
      <c r="R397" s="832">
        <v>5</v>
      </c>
      <c r="S397" s="837">
        <v>1</v>
      </c>
      <c r="T397" s="836">
        <v>5</v>
      </c>
      <c r="U397" s="838">
        <v>1</v>
      </c>
    </row>
    <row r="398" spans="1:21" ht="14.4" customHeight="1" x14ac:dyDescent="0.3">
      <c r="A398" s="831">
        <v>7</v>
      </c>
      <c r="B398" s="832" t="s">
        <v>1830</v>
      </c>
      <c r="C398" s="832" t="s">
        <v>1836</v>
      </c>
      <c r="D398" s="833" t="s">
        <v>2769</v>
      </c>
      <c r="E398" s="834" t="s">
        <v>1855</v>
      </c>
      <c r="F398" s="832" t="s">
        <v>1831</v>
      </c>
      <c r="G398" s="832" t="s">
        <v>2544</v>
      </c>
      <c r="H398" s="832" t="s">
        <v>570</v>
      </c>
      <c r="I398" s="832" t="s">
        <v>2545</v>
      </c>
      <c r="J398" s="832" t="s">
        <v>2546</v>
      </c>
      <c r="K398" s="832" t="s">
        <v>2547</v>
      </c>
      <c r="L398" s="835">
        <v>296.62</v>
      </c>
      <c r="M398" s="835">
        <v>296.62</v>
      </c>
      <c r="N398" s="832">
        <v>1</v>
      </c>
      <c r="O398" s="836">
        <v>0.5</v>
      </c>
      <c r="P398" s="835">
        <v>296.62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7</v>
      </c>
      <c r="B399" s="832" t="s">
        <v>1830</v>
      </c>
      <c r="C399" s="832" t="s">
        <v>1836</v>
      </c>
      <c r="D399" s="833" t="s">
        <v>2769</v>
      </c>
      <c r="E399" s="834" t="s">
        <v>1855</v>
      </c>
      <c r="F399" s="832" t="s">
        <v>1831</v>
      </c>
      <c r="G399" s="832" t="s">
        <v>1874</v>
      </c>
      <c r="H399" s="832" t="s">
        <v>570</v>
      </c>
      <c r="I399" s="832" t="s">
        <v>2048</v>
      </c>
      <c r="J399" s="832" t="s">
        <v>840</v>
      </c>
      <c r="K399" s="832" t="s">
        <v>2049</v>
      </c>
      <c r="L399" s="835">
        <v>103.67</v>
      </c>
      <c r="M399" s="835">
        <v>207.34</v>
      </c>
      <c r="N399" s="832">
        <v>2</v>
      </c>
      <c r="O399" s="836">
        <v>1</v>
      </c>
      <c r="P399" s="835">
        <v>207.34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7</v>
      </c>
      <c r="B400" s="832" t="s">
        <v>1830</v>
      </c>
      <c r="C400" s="832" t="s">
        <v>1836</v>
      </c>
      <c r="D400" s="833" t="s">
        <v>2769</v>
      </c>
      <c r="E400" s="834" t="s">
        <v>1855</v>
      </c>
      <c r="F400" s="832" t="s">
        <v>1831</v>
      </c>
      <c r="G400" s="832" t="s">
        <v>1935</v>
      </c>
      <c r="H400" s="832" t="s">
        <v>660</v>
      </c>
      <c r="I400" s="832" t="s">
        <v>2548</v>
      </c>
      <c r="J400" s="832" t="s">
        <v>2549</v>
      </c>
      <c r="K400" s="832" t="s">
        <v>2550</v>
      </c>
      <c r="L400" s="835">
        <v>149.52000000000001</v>
      </c>
      <c r="M400" s="835">
        <v>149.52000000000001</v>
      </c>
      <c r="N400" s="832">
        <v>1</v>
      </c>
      <c r="O400" s="836">
        <v>0.5</v>
      </c>
      <c r="P400" s="835">
        <v>149.52000000000001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7</v>
      </c>
      <c r="B401" s="832" t="s">
        <v>1830</v>
      </c>
      <c r="C401" s="832" t="s">
        <v>1836</v>
      </c>
      <c r="D401" s="833" t="s">
        <v>2769</v>
      </c>
      <c r="E401" s="834" t="s">
        <v>1863</v>
      </c>
      <c r="F401" s="832" t="s">
        <v>1831</v>
      </c>
      <c r="G401" s="832" t="s">
        <v>2101</v>
      </c>
      <c r="H401" s="832" t="s">
        <v>570</v>
      </c>
      <c r="I401" s="832" t="s">
        <v>2102</v>
      </c>
      <c r="J401" s="832" t="s">
        <v>2103</v>
      </c>
      <c r="K401" s="832" t="s">
        <v>2104</v>
      </c>
      <c r="L401" s="835">
        <v>70.48</v>
      </c>
      <c r="M401" s="835">
        <v>563.84</v>
      </c>
      <c r="N401" s="832">
        <v>8</v>
      </c>
      <c r="O401" s="836">
        <v>3.5</v>
      </c>
      <c r="P401" s="835">
        <v>281.92</v>
      </c>
      <c r="Q401" s="837">
        <v>0.5</v>
      </c>
      <c r="R401" s="832">
        <v>4</v>
      </c>
      <c r="S401" s="837">
        <v>0.5</v>
      </c>
      <c r="T401" s="836">
        <v>2.5</v>
      </c>
      <c r="U401" s="838">
        <v>0.7142857142857143</v>
      </c>
    </row>
    <row r="402" spans="1:21" ht="14.4" customHeight="1" x14ac:dyDescent="0.3">
      <c r="A402" s="831">
        <v>7</v>
      </c>
      <c r="B402" s="832" t="s">
        <v>1830</v>
      </c>
      <c r="C402" s="832" t="s">
        <v>1836</v>
      </c>
      <c r="D402" s="833" t="s">
        <v>2769</v>
      </c>
      <c r="E402" s="834" t="s">
        <v>1863</v>
      </c>
      <c r="F402" s="832" t="s">
        <v>1831</v>
      </c>
      <c r="G402" s="832" t="s">
        <v>2101</v>
      </c>
      <c r="H402" s="832" t="s">
        <v>570</v>
      </c>
      <c r="I402" s="832" t="s">
        <v>2258</v>
      </c>
      <c r="J402" s="832" t="s">
        <v>2103</v>
      </c>
      <c r="K402" s="832" t="s">
        <v>2259</v>
      </c>
      <c r="L402" s="835">
        <v>0</v>
      </c>
      <c r="M402" s="835">
        <v>0</v>
      </c>
      <c r="N402" s="832">
        <v>3</v>
      </c>
      <c r="O402" s="836">
        <v>2</v>
      </c>
      <c r="P402" s="835">
        <v>0</v>
      </c>
      <c r="Q402" s="837"/>
      <c r="R402" s="832">
        <v>3</v>
      </c>
      <c r="S402" s="837">
        <v>1</v>
      </c>
      <c r="T402" s="836">
        <v>2</v>
      </c>
      <c r="U402" s="838">
        <v>1</v>
      </c>
    </row>
    <row r="403" spans="1:21" ht="14.4" customHeight="1" x14ac:dyDescent="0.3">
      <c r="A403" s="831">
        <v>7</v>
      </c>
      <c r="B403" s="832" t="s">
        <v>1830</v>
      </c>
      <c r="C403" s="832" t="s">
        <v>1836</v>
      </c>
      <c r="D403" s="833" t="s">
        <v>2769</v>
      </c>
      <c r="E403" s="834" t="s">
        <v>1863</v>
      </c>
      <c r="F403" s="832" t="s">
        <v>1831</v>
      </c>
      <c r="G403" s="832" t="s">
        <v>1972</v>
      </c>
      <c r="H403" s="832" t="s">
        <v>570</v>
      </c>
      <c r="I403" s="832" t="s">
        <v>2551</v>
      </c>
      <c r="J403" s="832" t="s">
        <v>2552</v>
      </c>
      <c r="K403" s="832" t="s">
        <v>2553</v>
      </c>
      <c r="L403" s="835">
        <v>18.809999999999999</v>
      </c>
      <c r="M403" s="835">
        <v>18.809999999999999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7</v>
      </c>
      <c r="B404" s="832" t="s">
        <v>1830</v>
      </c>
      <c r="C404" s="832" t="s">
        <v>1836</v>
      </c>
      <c r="D404" s="833" t="s">
        <v>2769</v>
      </c>
      <c r="E404" s="834" t="s">
        <v>1863</v>
      </c>
      <c r="F404" s="832" t="s">
        <v>1831</v>
      </c>
      <c r="G404" s="832" t="s">
        <v>2105</v>
      </c>
      <c r="H404" s="832" t="s">
        <v>570</v>
      </c>
      <c r="I404" s="832" t="s">
        <v>2106</v>
      </c>
      <c r="J404" s="832" t="s">
        <v>2107</v>
      </c>
      <c r="K404" s="832" t="s">
        <v>2108</v>
      </c>
      <c r="L404" s="835">
        <v>55.77</v>
      </c>
      <c r="M404" s="835">
        <v>780.78000000000009</v>
      </c>
      <c r="N404" s="832">
        <v>14</v>
      </c>
      <c r="O404" s="836">
        <v>4</v>
      </c>
      <c r="P404" s="835">
        <v>780.78000000000009</v>
      </c>
      <c r="Q404" s="837">
        <v>1</v>
      </c>
      <c r="R404" s="832">
        <v>14</v>
      </c>
      <c r="S404" s="837">
        <v>1</v>
      </c>
      <c r="T404" s="836">
        <v>4</v>
      </c>
      <c r="U404" s="838">
        <v>1</v>
      </c>
    </row>
    <row r="405" spans="1:21" ht="14.4" customHeight="1" x14ac:dyDescent="0.3">
      <c r="A405" s="831">
        <v>7</v>
      </c>
      <c r="B405" s="832" t="s">
        <v>1830</v>
      </c>
      <c r="C405" s="832" t="s">
        <v>1836</v>
      </c>
      <c r="D405" s="833" t="s">
        <v>2769</v>
      </c>
      <c r="E405" s="834" t="s">
        <v>1863</v>
      </c>
      <c r="F405" s="832" t="s">
        <v>1831</v>
      </c>
      <c r="G405" s="832" t="s">
        <v>2105</v>
      </c>
      <c r="H405" s="832" t="s">
        <v>570</v>
      </c>
      <c r="I405" s="832" t="s">
        <v>2375</v>
      </c>
      <c r="J405" s="832" t="s">
        <v>2107</v>
      </c>
      <c r="K405" s="832" t="s">
        <v>2108</v>
      </c>
      <c r="L405" s="835">
        <v>55.77</v>
      </c>
      <c r="M405" s="835">
        <v>223.08</v>
      </c>
      <c r="N405" s="832">
        <v>4</v>
      </c>
      <c r="O405" s="836">
        <v>1</v>
      </c>
      <c r="P405" s="835">
        <v>223.08</v>
      </c>
      <c r="Q405" s="837">
        <v>1</v>
      </c>
      <c r="R405" s="832">
        <v>4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7</v>
      </c>
      <c r="B406" s="832" t="s">
        <v>1830</v>
      </c>
      <c r="C406" s="832" t="s">
        <v>1836</v>
      </c>
      <c r="D406" s="833" t="s">
        <v>2769</v>
      </c>
      <c r="E406" s="834" t="s">
        <v>1863</v>
      </c>
      <c r="F406" s="832" t="s">
        <v>1831</v>
      </c>
      <c r="G406" s="832" t="s">
        <v>1965</v>
      </c>
      <c r="H406" s="832" t="s">
        <v>570</v>
      </c>
      <c r="I406" s="832" t="s">
        <v>2554</v>
      </c>
      <c r="J406" s="832" t="s">
        <v>1616</v>
      </c>
      <c r="K406" s="832" t="s">
        <v>1967</v>
      </c>
      <c r="L406" s="835">
        <v>119.7</v>
      </c>
      <c r="M406" s="835">
        <v>239.4</v>
      </c>
      <c r="N406" s="832">
        <v>2</v>
      </c>
      <c r="O406" s="836">
        <v>1.5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7</v>
      </c>
      <c r="B407" s="832" t="s">
        <v>1830</v>
      </c>
      <c r="C407" s="832" t="s">
        <v>1836</v>
      </c>
      <c r="D407" s="833" t="s">
        <v>2769</v>
      </c>
      <c r="E407" s="834" t="s">
        <v>1863</v>
      </c>
      <c r="F407" s="832" t="s">
        <v>1831</v>
      </c>
      <c r="G407" s="832" t="s">
        <v>2555</v>
      </c>
      <c r="H407" s="832" t="s">
        <v>570</v>
      </c>
      <c r="I407" s="832" t="s">
        <v>2556</v>
      </c>
      <c r="J407" s="832" t="s">
        <v>2557</v>
      </c>
      <c r="K407" s="832" t="s">
        <v>2558</v>
      </c>
      <c r="L407" s="835">
        <v>55.95</v>
      </c>
      <c r="M407" s="835">
        <v>111.9</v>
      </c>
      <c r="N407" s="832">
        <v>2</v>
      </c>
      <c r="O407" s="836">
        <v>1</v>
      </c>
      <c r="P407" s="835">
        <v>111.9</v>
      </c>
      <c r="Q407" s="837">
        <v>1</v>
      </c>
      <c r="R407" s="832">
        <v>2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7</v>
      </c>
      <c r="B408" s="832" t="s">
        <v>1830</v>
      </c>
      <c r="C408" s="832" t="s">
        <v>1836</v>
      </c>
      <c r="D408" s="833" t="s">
        <v>2769</v>
      </c>
      <c r="E408" s="834" t="s">
        <v>1863</v>
      </c>
      <c r="F408" s="832" t="s">
        <v>1831</v>
      </c>
      <c r="G408" s="832" t="s">
        <v>2376</v>
      </c>
      <c r="H408" s="832" t="s">
        <v>570</v>
      </c>
      <c r="I408" s="832" t="s">
        <v>2559</v>
      </c>
      <c r="J408" s="832" t="s">
        <v>2378</v>
      </c>
      <c r="K408" s="832" t="s">
        <v>2381</v>
      </c>
      <c r="L408" s="835">
        <v>0</v>
      </c>
      <c r="M408" s="835">
        <v>0</v>
      </c>
      <c r="N408" s="832">
        <v>1</v>
      </c>
      <c r="O408" s="836">
        <v>1</v>
      </c>
      <c r="P408" s="835">
        <v>0</v>
      </c>
      <c r="Q408" s="837"/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7</v>
      </c>
      <c r="B409" s="832" t="s">
        <v>1830</v>
      </c>
      <c r="C409" s="832" t="s">
        <v>1836</v>
      </c>
      <c r="D409" s="833" t="s">
        <v>2769</v>
      </c>
      <c r="E409" s="834" t="s">
        <v>1863</v>
      </c>
      <c r="F409" s="832" t="s">
        <v>1831</v>
      </c>
      <c r="G409" s="832" t="s">
        <v>2109</v>
      </c>
      <c r="H409" s="832" t="s">
        <v>570</v>
      </c>
      <c r="I409" s="832" t="s">
        <v>2110</v>
      </c>
      <c r="J409" s="832" t="s">
        <v>2111</v>
      </c>
      <c r="K409" s="832" t="s">
        <v>2112</v>
      </c>
      <c r="L409" s="835">
        <v>754.04</v>
      </c>
      <c r="M409" s="835">
        <v>5278.28</v>
      </c>
      <c r="N409" s="832">
        <v>7</v>
      </c>
      <c r="O409" s="836">
        <v>2</v>
      </c>
      <c r="P409" s="835">
        <v>5278.28</v>
      </c>
      <c r="Q409" s="837">
        <v>1</v>
      </c>
      <c r="R409" s="832">
        <v>7</v>
      </c>
      <c r="S409" s="837">
        <v>1</v>
      </c>
      <c r="T409" s="836">
        <v>2</v>
      </c>
      <c r="U409" s="838">
        <v>1</v>
      </c>
    </row>
    <row r="410" spans="1:21" ht="14.4" customHeight="1" x14ac:dyDescent="0.3">
      <c r="A410" s="831">
        <v>7</v>
      </c>
      <c r="B410" s="832" t="s">
        <v>1830</v>
      </c>
      <c r="C410" s="832" t="s">
        <v>1836</v>
      </c>
      <c r="D410" s="833" t="s">
        <v>2769</v>
      </c>
      <c r="E410" s="834" t="s">
        <v>1863</v>
      </c>
      <c r="F410" s="832" t="s">
        <v>1831</v>
      </c>
      <c r="G410" s="832" t="s">
        <v>2109</v>
      </c>
      <c r="H410" s="832" t="s">
        <v>570</v>
      </c>
      <c r="I410" s="832" t="s">
        <v>2315</v>
      </c>
      <c r="J410" s="832" t="s">
        <v>2111</v>
      </c>
      <c r="K410" s="832" t="s">
        <v>2316</v>
      </c>
      <c r="L410" s="835">
        <v>1131.06</v>
      </c>
      <c r="M410" s="835">
        <v>13572.72</v>
      </c>
      <c r="N410" s="832">
        <v>12</v>
      </c>
      <c r="O410" s="836">
        <v>4</v>
      </c>
      <c r="P410" s="835">
        <v>13572.72</v>
      </c>
      <c r="Q410" s="837">
        <v>1</v>
      </c>
      <c r="R410" s="832">
        <v>12</v>
      </c>
      <c r="S410" s="837">
        <v>1</v>
      </c>
      <c r="T410" s="836">
        <v>4</v>
      </c>
      <c r="U410" s="838">
        <v>1</v>
      </c>
    </row>
    <row r="411" spans="1:21" ht="14.4" customHeight="1" x14ac:dyDescent="0.3">
      <c r="A411" s="831">
        <v>7</v>
      </c>
      <c r="B411" s="832" t="s">
        <v>1830</v>
      </c>
      <c r="C411" s="832" t="s">
        <v>1836</v>
      </c>
      <c r="D411" s="833" t="s">
        <v>2769</v>
      </c>
      <c r="E411" s="834" t="s">
        <v>1863</v>
      </c>
      <c r="F411" s="832" t="s">
        <v>1831</v>
      </c>
      <c r="G411" s="832" t="s">
        <v>2109</v>
      </c>
      <c r="H411" s="832" t="s">
        <v>570</v>
      </c>
      <c r="I411" s="832" t="s">
        <v>2260</v>
      </c>
      <c r="J411" s="832" t="s">
        <v>2111</v>
      </c>
      <c r="K411" s="832" t="s">
        <v>2261</v>
      </c>
      <c r="L411" s="835">
        <v>1508.08</v>
      </c>
      <c r="M411" s="835">
        <v>13572.72</v>
      </c>
      <c r="N411" s="832">
        <v>9</v>
      </c>
      <c r="O411" s="836">
        <v>2</v>
      </c>
      <c r="P411" s="835">
        <v>13572.72</v>
      </c>
      <c r="Q411" s="837">
        <v>1</v>
      </c>
      <c r="R411" s="832">
        <v>9</v>
      </c>
      <c r="S411" s="837">
        <v>1</v>
      </c>
      <c r="T411" s="836">
        <v>2</v>
      </c>
      <c r="U411" s="838">
        <v>1</v>
      </c>
    </row>
    <row r="412" spans="1:21" ht="14.4" customHeight="1" x14ac:dyDescent="0.3">
      <c r="A412" s="831">
        <v>7</v>
      </c>
      <c r="B412" s="832" t="s">
        <v>1830</v>
      </c>
      <c r="C412" s="832" t="s">
        <v>1836</v>
      </c>
      <c r="D412" s="833" t="s">
        <v>2769</v>
      </c>
      <c r="E412" s="834" t="s">
        <v>1863</v>
      </c>
      <c r="F412" s="832" t="s">
        <v>1831</v>
      </c>
      <c r="G412" s="832" t="s">
        <v>2109</v>
      </c>
      <c r="H412" s="832" t="s">
        <v>570</v>
      </c>
      <c r="I412" s="832" t="s">
        <v>2382</v>
      </c>
      <c r="J412" s="832" t="s">
        <v>2383</v>
      </c>
      <c r="K412" s="832" t="s">
        <v>2112</v>
      </c>
      <c r="L412" s="835">
        <v>646.32000000000005</v>
      </c>
      <c r="M412" s="835">
        <v>7755.84</v>
      </c>
      <c r="N412" s="832">
        <v>12</v>
      </c>
      <c r="O412" s="836">
        <v>2</v>
      </c>
      <c r="P412" s="835">
        <v>3877.92</v>
      </c>
      <c r="Q412" s="837">
        <v>0.5</v>
      </c>
      <c r="R412" s="832">
        <v>6</v>
      </c>
      <c r="S412" s="837">
        <v>0.5</v>
      </c>
      <c r="T412" s="836">
        <v>1</v>
      </c>
      <c r="U412" s="838">
        <v>0.5</v>
      </c>
    </row>
    <row r="413" spans="1:21" ht="14.4" customHeight="1" x14ac:dyDescent="0.3">
      <c r="A413" s="831">
        <v>7</v>
      </c>
      <c r="B413" s="832" t="s">
        <v>1830</v>
      </c>
      <c r="C413" s="832" t="s">
        <v>1836</v>
      </c>
      <c r="D413" s="833" t="s">
        <v>2769</v>
      </c>
      <c r="E413" s="834" t="s">
        <v>1863</v>
      </c>
      <c r="F413" s="832" t="s">
        <v>1831</v>
      </c>
      <c r="G413" s="832" t="s">
        <v>2109</v>
      </c>
      <c r="H413" s="832" t="s">
        <v>570</v>
      </c>
      <c r="I413" s="832" t="s">
        <v>2560</v>
      </c>
      <c r="J413" s="832" t="s">
        <v>2385</v>
      </c>
      <c r="K413" s="832" t="s">
        <v>2112</v>
      </c>
      <c r="L413" s="835">
        <v>754.04</v>
      </c>
      <c r="M413" s="835">
        <v>4524.24</v>
      </c>
      <c r="N413" s="832">
        <v>6</v>
      </c>
      <c r="O413" s="836">
        <v>1</v>
      </c>
      <c r="P413" s="835">
        <v>4524.24</v>
      </c>
      <c r="Q413" s="837">
        <v>1</v>
      </c>
      <c r="R413" s="832">
        <v>6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7</v>
      </c>
      <c r="B414" s="832" t="s">
        <v>1830</v>
      </c>
      <c r="C414" s="832" t="s">
        <v>1836</v>
      </c>
      <c r="D414" s="833" t="s">
        <v>2769</v>
      </c>
      <c r="E414" s="834" t="s">
        <v>1863</v>
      </c>
      <c r="F414" s="832" t="s">
        <v>1831</v>
      </c>
      <c r="G414" s="832" t="s">
        <v>2109</v>
      </c>
      <c r="H414" s="832" t="s">
        <v>570</v>
      </c>
      <c r="I414" s="832" t="s">
        <v>2561</v>
      </c>
      <c r="J414" s="832" t="s">
        <v>2385</v>
      </c>
      <c r="K414" s="832" t="s">
        <v>2261</v>
      </c>
      <c r="L414" s="835">
        <v>1508.08</v>
      </c>
      <c r="M414" s="835">
        <v>12064.64</v>
      </c>
      <c r="N414" s="832">
        <v>8</v>
      </c>
      <c r="O414" s="836">
        <v>2</v>
      </c>
      <c r="P414" s="835">
        <v>12064.64</v>
      </c>
      <c r="Q414" s="837">
        <v>1</v>
      </c>
      <c r="R414" s="832">
        <v>8</v>
      </c>
      <c r="S414" s="837">
        <v>1</v>
      </c>
      <c r="T414" s="836">
        <v>2</v>
      </c>
      <c r="U414" s="838">
        <v>1</v>
      </c>
    </row>
    <row r="415" spans="1:21" ht="14.4" customHeight="1" x14ac:dyDescent="0.3">
      <c r="A415" s="831">
        <v>7</v>
      </c>
      <c r="B415" s="832" t="s">
        <v>1830</v>
      </c>
      <c r="C415" s="832" t="s">
        <v>1836</v>
      </c>
      <c r="D415" s="833" t="s">
        <v>2769</v>
      </c>
      <c r="E415" s="834" t="s">
        <v>1863</v>
      </c>
      <c r="F415" s="832" t="s">
        <v>1831</v>
      </c>
      <c r="G415" s="832" t="s">
        <v>1898</v>
      </c>
      <c r="H415" s="832" t="s">
        <v>660</v>
      </c>
      <c r="I415" s="832" t="s">
        <v>2115</v>
      </c>
      <c r="J415" s="832" t="s">
        <v>756</v>
      </c>
      <c r="K415" s="832" t="s">
        <v>757</v>
      </c>
      <c r="L415" s="835">
        <v>65.989999999999995</v>
      </c>
      <c r="M415" s="835">
        <v>197.96999999999997</v>
      </c>
      <c r="N415" s="832">
        <v>3</v>
      </c>
      <c r="O415" s="836">
        <v>0.5</v>
      </c>
      <c r="P415" s="835">
        <v>197.96999999999997</v>
      </c>
      <c r="Q415" s="837">
        <v>1</v>
      </c>
      <c r="R415" s="832">
        <v>3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7</v>
      </c>
      <c r="B416" s="832" t="s">
        <v>1830</v>
      </c>
      <c r="C416" s="832" t="s">
        <v>1836</v>
      </c>
      <c r="D416" s="833" t="s">
        <v>2769</v>
      </c>
      <c r="E416" s="834" t="s">
        <v>1863</v>
      </c>
      <c r="F416" s="832" t="s">
        <v>1831</v>
      </c>
      <c r="G416" s="832" t="s">
        <v>2562</v>
      </c>
      <c r="H416" s="832" t="s">
        <v>570</v>
      </c>
      <c r="I416" s="832" t="s">
        <v>2563</v>
      </c>
      <c r="J416" s="832" t="s">
        <v>2564</v>
      </c>
      <c r="K416" s="832" t="s">
        <v>2565</v>
      </c>
      <c r="L416" s="835">
        <v>1187.3599999999999</v>
      </c>
      <c r="M416" s="835">
        <v>2374.7199999999998</v>
      </c>
      <c r="N416" s="832">
        <v>2</v>
      </c>
      <c r="O416" s="836">
        <v>0.5</v>
      </c>
      <c r="P416" s="835">
        <v>2374.7199999999998</v>
      </c>
      <c r="Q416" s="837">
        <v>1</v>
      </c>
      <c r="R416" s="832">
        <v>2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7</v>
      </c>
      <c r="B417" s="832" t="s">
        <v>1830</v>
      </c>
      <c r="C417" s="832" t="s">
        <v>1836</v>
      </c>
      <c r="D417" s="833" t="s">
        <v>2769</v>
      </c>
      <c r="E417" s="834" t="s">
        <v>1863</v>
      </c>
      <c r="F417" s="832" t="s">
        <v>1831</v>
      </c>
      <c r="G417" s="832" t="s">
        <v>1968</v>
      </c>
      <c r="H417" s="832" t="s">
        <v>570</v>
      </c>
      <c r="I417" s="832" t="s">
        <v>2116</v>
      </c>
      <c r="J417" s="832" t="s">
        <v>1970</v>
      </c>
      <c r="K417" s="832" t="s">
        <v>2117</v>
      </c>
      <c r="L417" s="835">
        <v>140.94999999999999</v>
      </c>
      <c r="M417" s="835">
        <v>563.79999999999995</v>
      </c>
      <c r="N417" s="832">
        <v>4</v>
      </c>
      <c r="O417" s="836">
        <v>2</v>
      </c>
      <c r="P417" s="835">
        <v>281.89999999999998</v>
      </c>
      <c r="Q417" s="837">
        <v>0.5</v>
      </c>
      <c r="R417" s="832">
        <v>2</v>
      </c>
      <c r="S417" s="837">
        <v>0.5</v>
      </c>
      <c r="T417" s="836">
        <v>1</v>
      </c>
      <c r="U417" s="838">
        <v>0.5</v>
      </c>
    </row>
    <row r="418" spans="1:21" ht="14.4" customHeight="1" x14ac:dyDescent="0.3">
      <c r="A418" s="831">
        <v>7</v>
      </c>
      <c r="B418" s="832" t="s">
        <v>1830</v>
      </c>
      <c r="C418" s="832" t="s">
        <v>1836</v>
      </c>
      <c r="D418" s="833" t="s">
        <v>2769</v>
      </c>
      <c r="E418" s="834" t="s">
        <v>1863</v>
      </c>
      <c r="F418" s="832" t="s">
        <v>1831</v>
      </c>
      <c r="G418" s="832" t="s">
        <v>1968</v>
      </c>
      <c r="H418" s="832" t="s">
        <v>570</v>
      </c>
      <c r="I418" s="832" t="s">
        <v>2118</v>
      </c>
      <c r="J418" s="832" t="s">
        <v>1970</v>
      </c>
      <c r="K418" s="832" t="s">
        <v>2119</v>
      </c>
      <c r="L418" s="835">
        <v>211.42</v>
      </c>
      <c r="M418" s="835">
        <v>845.68</v>
      </c>
      <c r="N418" s="832">
        <v>4</v>
      </c>
      <c r="O418" s="836">
        <v>2</v>
      </c>
      <c r="P418" s="835">
        <v>422.84</v>
      </c>
      <c r="Q418" s="837">
        <v>0.5</v>
      </c>
      <c r="R418" s="832">
        <v>2</v>
      </c>
      <c r="S418" s="837">
        <v>0.5</v>
      </c>
      <c r="T418" s="836">
        <v>1.5</v>
      </c>
      <c r="U418" s="838">
        <v>0.75</v>
      </c>
    </row>
    <row r="419" spans="1:21" ht="14.4" customHeight="1" x14ac:dyDescent="0.3">
      <c r="A419" s="831">
        <v>7</v>
      </c>
      <c r="B419" s="832" t="s">
        <v>1830</v>
      </c>
      <c r="C419" s="832" t="s">
        <v>1836</v>
      </c>
      <c r="D419" s="833" t="s">
        <v>2769</v>
      </c>
      <c r="E419" s="834" t="s">
        <v>1863</v>
      </c>
      <c r="F419" s="832" t="s">
        <v>1831</v>
      </c>
      <c r="G419" s="832" t="s">
        <v>1968</v>
      </c>
      <c r="H419" s="832" t="s">
        <v>570</v>
      </c>
      <c r="I419" s="832" t="s">
        <v>1969</v>
      </c>
      <c r="J419" s="832" t="s">
        <v>1970</v>
      </c>
      <c r="K419" s="832" t="s">
        <v>1971</v>
      </c>
      <c r="L419" s="835">
        <v>281.88</v>
      </c>
      <c r="M419" s="835">
        <v>1127.52</v>
      </c>
      <c r="N419" s="832">
        <v>4</v>
      </c>
      <c r="O419" s="836">
        <v>1</v>
      </c>
      <c r="P419" s="835">
        <v>563.76</v>
      </c>
      <c r="Q419" s="837">
        <v>0.5</v>
      </c>
      <c r="R419" s="832">
        <v>2</v>
      </c>
      <c r="S419" s="837">
        <v>0.5</v>
      </c>
      <c r="T419" s="836">
        <v>0.5</v>
      </c>
      <c r="U419" s="838">
        <v>0.5</v>
      </c>
    </row>
    <row r="420" spans="1:21" ht="14.4" customHeight="1" x14ac:dyDescent="0.3">
      <c r="A420" s="831">
        <v>7</v>
      </c>
      <c r="B420" s="832" t="s">
        <v>1830</v>
      </c>
      <c r="C420" s="832" t="s">
        <v>1836</v>
      </c>
      <c r="D420" s="833" t="s">
        <v>2769</v>
      </c>
      <c r="E420" s="834" t="s">
        <v>1863</v>
      </c>
      <c r="F420" s="832" t="s">
        <v>1831</v>
      </c>
      <c r="G420" s="832" t="s">
        <v>1902</v>
      </c>
      <c r="H420" s="832" t="s">
        <v>570</v>
      </c>
      <c r="I420" s="832" t="s">
        <v>1903</v>
      </c>
      <c r="J420" s="832" t="s">
        <v>1904</v>
      </c>
      <c r="K420" s="832" t="s">
        <v>1905</v>
      </c>
      <c r="L420" s="835">
        <v>29.13</v>
      </c>
      <c r="M420" s="835">
        <v>378.69</v>
      </c>
      <c r="N420" s="832">
        <v>13</v>
      </c>
      <c r="O420" s="836">
        <v>3.5</v>
      </c>
      <c r="P420" s="835">
        <v>58.26</v>
      </c>
      <c r="Q420" s="837">
        <v>0.15384615384615385</v>
      </c>
      <c r="R420" s="832">
        <v>2</v>
      </c>
      <c r="S420" s="837">
        <v>0.15384615384615385</v>
      </c>
      <c r="T420" s="836">
        <v>1.5</v>
      </c>
      <c r="U420" s="838">
        <v>0.42857142857142855</v>
      </c>
    </row>
    <row r="421" spans="1:21" ht="14.4" customHeight="1" x14ac:dyDescent="0.3">
      <c r="A421" s="831">
        <v>7</v>
      </c>
      <c r="B421" s="832" t="s">
        <v>1830</v>
      </c>
      <c r="C421" s="832" t="s">
        <v>1836</v>
      </c>
      <c r="D421" s="833" t="s">
        <v>2769</v>
      </c>
      <c r="E421" s="834" t="s">
        <v>1863</v>
      </c>
      <c r="F421" s="832" t="s">
        <v>1831</v>
      </c>
      <c r="G421" s="832" t="s">
        <v>1902</v>
      </c>
      <c r="H421" s="832" t="s">
        <v>570</v>
      </c>
      <c r="I421" s="832" t="s">
        <v>2120</v>
      </c>
      <c r="J421" s="832" t="s">
        <v>1904</v>
      </c>
      <c r="K421" s="832" t="s">
        <v>2121</v>
      </c>
      <c r="L421" s="835">
        <v>80.319999999999993</v>
      </c>
      <c r="M421" s="835">
        <v>803.19999999999993</v>
      </c>
      <c r="N421" s="832">
        <v>10</v>
      </c>
      <c r="O421" s="836">
        <v>2.5</v>
      </c>
      <c r="P421" s="835">
        <v>481.91999999999996</v>
      </c>
      <c r="Q421" s="837">
        <v>0.6</v>
      </c>
      <c r="R421" s="832">
        <v>6</v>
      </c>
      <c r="S421" s="837">
        <v>0.6</v>
      </c>
      <c r="T421" s="836">
        <v>1.5</v>
      </c>
      <c r="U421" s="838">
        <v>0.6</v>
      </c>
    </row>
    <row r="422" spans="1:21" ht="14.4" customHeight="1" x14ac:dyDescent="0.3">
      <c r="A422" s="831">
        <v>7</v>
      </c>
      <c r="B422" s="832" t="s">
        <v>1830</v>
      </c>
      <c r="C422" s="832" t="s">
        <v>1836</v>
      </c>
      <c r="D422" s="833" t="s">
        <v>2769</v>
      </c>
      <c r="E422" s="834" t="s">
        <v>1863</v>
      </c>
      <c r="F422" s="832" t="s">
        <v>1831</v>
      </c>
      <c r="G422" s="832" t="s">
        <v>2262</v>
      </c>
      <c r="H422" s="832" t="s">
        <v>660</v>
      </c>
      <c r="I422" s="832" t="s">
        <v>2263</v>
      </c>
      <c r="J422" s="832" t="s">
        <v>2264</v>
      </c>
      <c r="K422" s="832" t="s">
        <v>2265</v>
      </c>
      <c r="L422" s="835">
        <v>561.76</v>
      </c>
      <c r="M422" s="835">
        <v>2808.8</v>
      </c>
      <c r="N422" s="832">
        <v>5</v>
      </c>
      <c r="O422" s="836">
        <v>1</v>
      </c>
      <c r="P422" s="835">
        <v>2808.8</v>
      </c>
      <c r="Q422" s="837">
        <v>1</v>
      </c>
      <c r="R422" s="832">
        <v>5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7</v>
      </c>
      <c r="B423" s="832" t="s">
        <v>1830</v>
      </c>
      <c r="C423" s="832" t="s">
        <v>1836</v>
      </c>
      <c r="D423" s="833" t="s">
        <v>2769</v>
      </c>
      <c r="E423" s="834" t="s">
        <v>1863</v>
      </c>
      <c r="F423" s="832" t="s">
        <v>1831</v>
      </c>
      <c r="G423" s="832" t="s">
        <v>2122</v>
      </c>
      <c r="H423" s="832" t="s">
        <v>570</v>
      </c>
      <c r="I423" s="832" t="s">
        <v>2566</v>
      </c>
      <c r="J423" s="832" t="s">
        <v>2567</v>
      </c>
      <c r="K423" s="832" t="s">
        <v>757</v>
      </c>
      <c r="L423" s="835">
        <v>132</v>
      </c>
      <c r="M423" s="835">
        <v>396</v>
      </c>
      <c r="N423" s="832">
        <v>3</v>
      </c>
      <c r="O423" s="836">
        <v>1</v>
      </c>
      <c r="P423" s="835">
        <v>396</v>
      </c>
      <c r="Q423" s="837">
        <v>1</v>
      </c>
      <c r="R423" s="832">
        <v>3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7</v>
      </c>
      <c r="B424" s="832" t="s">
        <v>1830</v>
      </c>
      <c r="C424" s="832" t="s">
        <v>1836</v>
      </c>
      <c r="D424" s="833" t="s">
        <v>2769</v>
      </c>
      <c r="E424" s="834" t="s">
        <v>1863</v>
      </c>
      <c r="F424" s="832" t="s">
        <v>1831</v>
      </c>
      <c r="G424" s="832" t="s">
        <v>2122</v>
      </c>
      <c r="H424" s="832" t="s">
        <v>570</v>
      </c>
      <c r="I424" s="832" t="s">
        <v>2568</v>
      </c>
      <c r="J424" s="832" t="s">
        <v>2569</v>
      </c>
      <c r="K424" s="832" t="s">
        <v>757</v>
      </c>
      <c r="L424" s="835">
        <v>132</v>
      </c>
      <c r="M424" s="835">
        <v>396</v>
      </c>
      <c r="N424" s="832">
        <v>3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7</v>
      </c>
      <c r="B425" s="832" t="s">
        <v>1830</v>
      </c>
      <c r="C425" s="832" t="s">
        <v>1836</v>
      </c>
      <c r="D425" s="833" t="s">
        <v>2769</v>
      </c>
      <c r="E425" s="834" t="s">
        <v>1863</v>
      </c>
      <c r="F425" s="832" t="s">
        <v>1831</v>
      </c>
      <c r="G425" s="832" t="s">
        <v>2124</v>
      </c>
      <c r="H425" s="832" t="s">
        <v>570</v>
      </c>
      <c r="I425" s="832" t="s">
        <v>2321</v>
      </c>
      <c r="J425" s="832" t="s">
        <v>2129</v>
      </c>
      <c r="K425" s="832" t="s">
        <v>2322</v>
      </c>
      <c r="L425" s="835">
        <v>232.68</v>
      </c>
      <c r="M425" s="835">
        <v>1396.08</v>
      </c>
      <c r="N425" s="832">
        <v>6</v>
      </c>
      <c r="O425" s="836">
        <v>1</v>
      </c>
      <c r="P425" s="835">
        <v>1396.08</v>
      </c>
      <c r="Q425" s="837">
        <v>1</v>
      </c>
      <c r="R425" s="832">
        <v>6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7</v>
      </c>
      <c r="B426" s="832" t="s">
        <v>1830</v>
      </c>
      <c r="C426" s="832" t="s">
        <v>1836</v>
      </c>
      <c r="D426" s="833" t="s">
        <v>2769</v>
      </c>
      <c r="E426" s="834" t="s">
        <v>1863</v>
      </c>
      <c r="F426" s="832" t="s">
        <v>1831</v>
      </c>
      <c r="G426" s="832" t="s">
        <v>2124</v>
      </c>
      <c r="H426" s="832" t="s">
        <v>570</v>
      </c>
      <c r="I426" s="832" t="s">
        <v>2403</v>
      </c>
      <c r="J426" s="832" t="s">
        <v>2126</v>
      </c>
      <c r="K426" s="832" t="s">
        <v>2132</v>
      </c>
      <c r="L426" s="835">
        <v>969.48</v>
      </c>
      <c r="M426" s="835">
        <v>4847.3999999999996</v>
      </c>
      <c r="N426" s="832">
        <v>5</v>
      </c>
      <c r="O426" s="836">
        <v>3</v>
      </c>
      <c r="P426" s="835">
        <v>4847.3999999999996</v>
      </c>
      <c r="Q426" s="837">
        <v>1</v>
      </c>
      <c r="R426" s="832">
        <v>5</v>
      </c>
      <c r="S426" s="837">
        <v>1</v>
      </c>
      <c r="T426" s="836">
        <v>3</v>
      </c>
      <c r="U426" s="838">
        <v>1</v>
      </c>
    </row>
    <row r="427" spans="1:21" ht="14.4" customHeight="1" x14ac:dyDescent="0.3">
      <c r="A427" s="831">
        <v>7</v>
      </c>
      <c r="B427" s="832" t="s">
        <v>1830</v>
      </c>
      <c r="C427" s="832" t="s">
        <v>1836</v>
      </c>
      <c r="D427" s="833" t="s">
        <v>2769</v>
      </c>
      <c r="E427" s="834" t="s">
        <v>1863</v>
      </c>
      <c r="F427" s="832" t="s">
        <v>1831</v>
      </c>
      <c r="G427" s="832" t="s">
        <v>2124</v>
      </c>
      <c r="H427" s="832" t="s">
        <v>660</v>
      </c>
      <c r="I427" s="832" t="s">
        <v>2407</v>
      </c>
      <c r="J427" s="832" t="s">
        <v>2405</v>
      </c>
      <c r="K427" s="832" t="s">
        <v>2408</v>
      </c>
      <c r="L427" s="835">
        <v>5322.08</v>
      </c>
      <c r="M427" s="835">
        <v>10644.16</v>
      </c>
      <c r="N427" s="832">
        <v>2</v>
      </c>
      <c r="O427" s="836">
        <v>1</v>
      </c>
      <c r="P427" s="835">
        <v>10644.16</v>
      </c>
      <c r="Q427" s="837">
        <v>1</v>
      </c>
      <c r="R427" s="832">
        <v>2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7</v>
      </c>
      <c r="B428" s="832" t="s">
        <v>1830</v>
      </c>
      <c r="C428" s="832" t="s">
        <v>1836</v>
      </c>
      <c r="D428" s="833" t="s">
        <v>2769</v>
      </c>
      <c r="E428" s="834" t="s">
        <v>1863</v>
      </c>
      <c r="F428" s="832" t="s">
        <v>1831</v>
      </c>
      <c r="G428" s="832" t="s">
        <v>2124</v>
      </c>
      <c r="H428" s="832" t="s">
        <v>570</v>
      </c>
      <c r="I428" s="832" t="s">
        <v>2323</v>
      </c>
      <c r="J428" s="832" t="s">
        <v>2129</v>
      </c>
      <c r="K428" s="832" t="s">
        <v>2324</v>
      </c>
      <c r="L428" s="835">
        <v>1938.97</v>
      </c>
      <c r="M428" s="835">
        <v>3877.94</v>
      </c>
      <c r="N428" s="832">
        <v>2</v>
      </c>
      <c r="O428" s="836">
        <v>1</v>
      </c>
      <c r="P428" s="835">
        <v>3877.94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7</v>
      </c>
      <c r="B429" s="832" t="s">
        <v>1830</v>
      </c>
      <c r="C429" s="832" t="s">
        <v>1836</v>
      </c>
      <c r="D429" s="833" t="s">
        <v>2769</v>
      </c>
      <c r="E429" s="834" t="s">
        <v>1863</v>
      </c>
      <c r="F429" s="832" t="s">
        <v>1831</v>
      </c>
      <c r="G429" s="832" t="s">
        <v>2124</v>
      </c>
      <c r="H429" s="832" t="s">
        <v>570</v>
      </c>
      <c r="I429" s="832" t="s">
        <v>2325</v>
      </c>
      <c r="J429" s="832" t="s">
        <v>2129</v>
      </c>
      <c r="K429" s="832" t="s">
        <v>2326</v>
      </c>
      <c r="L429" s="835">
        <v>1454.23</v>
      </c>
      <c r="M429" s="835">
        <v>17450.760000000002</v>
      </c>
      <c r="N429" s="832">
        <v>12</v>
      </c>
      <c r="O429" s="836">
        <v>2</v>
      </c>
      <c r="P429" s="835">
        <v>17450.760000000002</v>
      </c>
      <c r="Q429" s="837">
        <v>1</v>
      </c>
      <c r="R429" s="832">
        <v>12</v>
      </c>
      <c r="S429" s="837">
        <v>1</v>
      </c>
      <c r="T429" s="836">
        <v>2</v>
      </c>
      <c r="U429" s="838">
        <v>1</v>
      </c>
    </row>
    <row r="430" spans="1:21" ht="14.4" customHeight="1" x14ac:dyDescent="0.3">
      <c r="A430" s="831">
        <v>7</v>
      </c>
      <c r="B430" s="832" t="s">
        <v>1830</v>
      </c>
      <c r="C430" s="832" t="s">
        <v>1836</v>
      </c>
      <c r="D430" s="833" t="s">
        <v>2769</v>
      </c>
      <c r="E430" s="834" t="s">
        <v>1863</v>
      </c>
      <c r="F430" s="832" t="s">
        <v>1831</v>
      </c>
      <c r="G430" s="832" t="s">
        <v>2124</v>
      </c>
      <c r="H430" s="832" t="s">
        <v>570</v>
      </c>
      <c r="I430" s="832" t="s">
        <v>2128</v>
      </c>
      <c r="J430" s="832" t="s">
        <v>2129</v>
      </c>
      <c r="K430" s="832" t="s">
        <v>2130</v>
      </c>
      <c r="L430" s="835">
        <v>484.75</v>
      </c>
      <c r="M430" s="835">
        <v>1454.25</v>
      </c>
      <c r="N430" s="832">
        <v>3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7</v>
      </c>
      <c r="B431" s="832" t="s">
        <v>1830</v>
      </c>
      <c r="C431" s="832" t="s">
        <v>1836</v>
      </c>
      <c r="D431" s="833" t="s">
        <v>2769</v>
      </c>
      <c r="E431" s="834" t="s">
        <v>1863</v>
      </c>
      <c r="F431" s="832" t="s">
        <v>1831</v>
      </c>
      <c r="G431" s="832" t="s">
        <v>2124</v>
      </c>
      <c r="H431" s="832" t="s">
        <v>570</v>
      </c>
      <c r="I431" s="832" t="s">
        <v>2409</v>
      </c>
      <c r="J431" s="832" t="s">
        <v>2129</v>
      </c>
      <c r="K431" s="832" t="s">
        <v>2410</v>
      </c>
      <c r="L431" s="835">
        <v>969.48</v>
      </c>
      <c r="M431" s="835">
        <v>4847.3999999999996</v>
      </c>
      <c r="N431" s="832">
        <v>5</v>
      </c>
      <c r="O431" s="836">
        <v>1</v>
      </c>
      <c r="P431" s="835">
        <v>4847.3999999999996</v>
      </c>
      <c r="Q431" s="837">
        <v>1</v>
      </c>
      <c r="R431" s="832">
        <v>5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7</v>
      </c>
      <c r="B432" s="832" t="s">
        <v>1830</v>
      </c>
      <c r="C432" s="832" t="s">
        <v>1836</v>
      </c>
      <c r="D432" s="833" t="s">
        <v>2769</v>
      </c>
      <c r="E432" s="834" t="s">
        <v>1863</v>
      </c>
      <c r="F432" s="832" t="s">
        <v>1831</v>
      </c>
      <c r="G432" s="832" t="s">
        <v>2124</v>
      </c>
      <c r="H432" s="832" t="s">
        <v>570</v>
      </c>
      <c r="I432" s="832" t="s">
        <v>2327</v>
      </c>
      <c r="J432" s="832" t="s">
        <v>2126</v>
      </c>
      <c r="K432" s="832" t="s">
        <v>1763</v>
      </c>
      <c r="L432" s="835">
        <v>484.75</v>
      </c>
      <c r="M432" s="835">
        <v>484.75</v>
      </c>
      <c r="N432" s="832">
        <v>1</v>
      </c>
      <c r="O432" s="836">
        <v>1</v>
      </c>
      <c r="P432" s="835">
        <v>484.75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7</v>
      </c>
      <c r="B433" s="832" t="s">
        <v>1830</v>
      </c>
      <c r="C433" s="832" t="s">
        <v>1836</v>
      </c>
      <c r="D433" s="833" t="s">
        <v>2769</v>
      </c>
      <c r="E433" s="834" t="s">
        <v>1863</v>
      </c>
      <c r="F433" s="832" t="s">
        <v>1831</v>
      </c>
      <c r="G433" s="832" t="s">
        <v>2124</v>
      </c>
      <c r="H433" s="832" t="s">
        <v>660</v>
      </c>
      <c r="I433" s="832" t="s">
        <v>1761</v>
      </c>
      <c r="J433" s="832" t="s">
        <v>1762</v>
      </c>
      <c r="K433" s="832" t="s">
        <v>1763</v>
      </c>
      <c r="L433" s="835">
        <v>484.75</v>
      </c>
      <c r="M433" s="835">
        <v>969.5</v>
      </c>
      <c r="N433" s="832">
        <v>2</v>
      </c>
      <c r="O433" s="836">
        <v>1</v>
      </c>
      <c r="P433" s="835">
        <v>969.5</v>
      </c>
      <c r="Q433" s="837">
        <v>1</v>
      </c>
      <c r="R433" s="832">
        <v>2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7</v>
      </c>
      <c r="B434" s="832" t="s">
        <v>1830</v>
      </c>
      <c r="C434" s="832" t="s">
        <v>1836</v>
      </c>
      <c r="D434" s="833" t="s">
        <v>2769</v>
      </c>
      <c r="E434" s="834" t="s">
        <v>1863</v>
      </c>
      <c r="F434" s="832" t="s">
        <v>1831</v>
      </c>
      <c r="G434" s="832" t="s">
        <v>2124</v>
      </c>
      <c r="H434" s="832" t="s">
        <v>660</v>
      </c>
      <c r="I434" s="832" t="s">
        <v>2131</v>
      </c>
      <c r="J434" s="832" t="s">
        <v>1762</v>
      </c>
      <c r="K434" s="832" t="s">
        <v>2132</v>
      </c>
      <c r="L434" s="835">
        <v>969.48</v>
      </c>
      <c r="M434" s="835">
        <v>14542.2</v>
      </c>
      <c r="N434" s="832">
        <v>15</v>
      </c>
      <c r="O434" s="836">
        <v>3</v>
      </c>
      <c r="P434" s="835">
        <v>8725.32</v>
      </c>
      <c r="Q434" s="837">
        <v>0.6</v>
      </c>
      <c r="R434" s="832">
        <v>9</v>
      </c>
      <c r="S434" s="837">
        <v>0.6</v>
      </c>
      <c r="T434" s="836">
        <v>2</v>
      </c>
      <c r="U434" s="838">
        <v>0.66666666666666663</v>
      </c>
    </row>
    <row r="435" spans="1:21" ht="14.4" customHeight="1" x14ac:dyDescent="0.3">
      <c r="A435" s="831">
        <v>7</v>
      </c>
      <c r="B435" s="832" t="s">
        <v>1830</v>
      </c>
      <c r="C435" s="832" t="s">
        <v>1836</v>
      </c>
      <c r="D435" s="833" t="s">
        <v>2769</v>
      </c>
      <c r="E435" s="834" t="s">
        <v>1863</v>
      </c>
      <c r="F435" s="832" t="s">
        <v>1831</v>
      </c>
      <c r="G435" s="832" t="s">
        <v>2124</v>
      </c>
      <c r="H435" s="832" t="s">
        <v>660</v>
      </c>
      <c r="I435" s="832" t="s">
        <v>2133</v>
      </c>
      <c r="J435" s="832" t="s">
        <v>1762</v>
      </c>
      <c r="K435" s="832" t="s">
        <v>2127</v>
      </c>
      <c r="L435" s="835">
        <v>1938.97</v>
      </c>
      <c r="M435" s="835">
        <v>11633.82</v>
      </c>
      <c r="N435" s="832">
        <v>6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7</v>
      </c>
      <c r="B436" s="832" t="s">
        <v>1830</v>
      </c>
      <c r="C436" s="832" t="s">
        <v>1836</v>
      </c>
      <c r="D436" s="833" t="s">
        <v>2769</v>
      </c>
      <c r="E436" s="834" t="s">
        <v>1863</v>
      </c>
      <c r="F436" s="832" t="s">
        <v>1831</v>
      </c>
      <c r="G436" s="832" t="s">
        <v>2124</v>
      </c>
      <c r="H436" s="832" t="s">
        <v>660</v>
      </c>
      <c r="I436" s="832" t="s">
        <v>2418</v>
      </c>
      <c r="J436" s="832" t="s">
        <v>1762</v>
      </c>
      <c r="K436" s="832" t="s">
        <v>2419</v>
      </c>
      <c r="L436" s="835">
        <v>1454.23</v>
      </c>
      <c r="M436" s="835">
        <v>5816.92</v>
      </c>
      <c r="N436" s="832">
        <v>4</v>
      </c>
      <c r="O436" s="836">
        <v>1</v>
      </c>
      <c r="P436" s="835">
        <v>5816.92</v>
      </c>
      <c r="Q436" s="837">
        <v>1</v>
      </c>
      <c r="R436" s="832">
        <v>4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7</v>
      </c>
      <c r="B437" s="832" t="s">
        <v>1830</v>
      </c>
      <c r="C437" s="832" t="s">
        <v>1836</v>
      </c>
      <c r="D437" s="833" t="s">
        <v>2769</v>
      </c>
      <c r="E437" s="834" t="s">
        <v>1863</v>
      </c>
      <c r="F437" s="832" t="s">
        <v>1831</v>
      </c>
      <c r="G437" s="832" t="s">
        <v>2134</v>
      </c>
      <c r="H437" s="832" t="s">
        <v>570</v>
      </c>
      <c r="I437" s="832" t="s">
        <v>2310</v>
      </c>
      <c r="J437" s="832" t="s">
        <v>2136</v>
      </c>
      <c r="K437" s="832" t="s">
        <v>2311</v>
      </c>
      <c r="L437" s="835">
        <v>113.16</v>
      </c>
      <c r="M437" s="835">
        <v>452.64</v>
      </c>
      <c r="N437" s="832">
        <v>4</v>
      </c>
      <c r="O437" s="836">
        <v>1.5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7</v>
      </c>
      <c r="B438" s="832" t="s">
        <v>1830</v>
      </c>
      <c r="C438" s="832" t="s">
        <v>1836</v>
      </c>
      <c r="D438" s="833" t="s">
        <v>2769</v>
      </c>
      <c r="E438" s="834" t="s">
        <v>1863</v>
      </c>
      <c r="F438" s="832" t="s">
        <v>1831</v>
      </c>
      <c r="G438" s="832" t="s">
        <v>2134</v>
      </c>
      <c r="H438" s="832" t="s">
        <v>570</v>
      </c>
      <c r="I438" s="832" t="s">
        <v>2570</v>
      </c>
      <c r="J438" s="832" t="s">
        <v>2136</v>
      </c>
      <c r="K438" s="832" t="s">
        <v>2571</v>
      </c>
      <c r="L438" s="835">
        <v>169.73</v>
      </c>
      <c r="M438" s="835">
        <v>339.46</v>
      </c>
      <c r="N438" s="832">
        <v>2</v>
      </c>
      <c r="O438" s="836">
        <v>1.5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7</v>
      </c>
      <c r="B439" s="832" t="s">
        <v>1830</v>
      </c>
      <c r="C439" s="832" t="s">
        <v>1836</v>
      </c>
      <c r="D439" s="833" t="s">
        <v>2769</v>
      </c>
      <c r="E439" s="834" t="s">
        <v>1863</v>
      </c>
      <c r="F439" s="832" t="s">
        <v>1831</v>
      </c>
      <c r="G439" s="832" t="s">
        <v>2134</v>
      </c>
      <c r="H439" s="832" t="s">
        <v>570</v>
      </c>
      <c r="I439" s="832" t="s">
        <v>2135</v>
      </c>
      <c r="J439" s="832" t="s">
        <v>2136</v>
      </c>
      <c r="K439" s="832" t="s">
        <v>2137</v>
      </c>
      <c r="L439" s="835">
        <v>339.47</v>
      </c>
      <c r="M439" s="835">
        <v>13239.330000000002</v>
      </c>
      <c r="N439" s="832">
        <v>39</v>
      </c>
      <c r="O439" s="836">
        <v>10</v>
      </c>
      <c r="P439" s="835">
        <v>6449.93</v>
      </c>
      <c r="Q439" s="837">
        <v>0.48717948717948711</v>
      </c>
      <c r="R439" s="832">
        <v>19</v>
      </c>
      <c r="S439" s="837">
        <v>0.48717948717948717</v>
      </c>
      <c r="T439" s="836">
        <v>5.5</v>
      </c>
      <c r="U439" s="838">
        <v>0.55000000000000004</v>
      </c>
    </row>
    <row r="440" spans="1:21" ht="14.4" customHeight="1" x14ac:dyDescent="0.3">
      <c r="A440" s="831">
        <v>7</v>
      </c>
      <c r="B440" s="832" t="s">
        <v>1830</v>
      </c>
      <c r="C440" s="832" t="s">
        <v>1836</v>
      </c>
      <c r="D440" s="833" t="s">
        <v>2769</v>
      </c>
      <c r="E440" s="834" t="s">
        <v>1863</v>
      </c>
      <c r="F440" s="832" t="s">
        <v>1831</v>
      </c>
      <c r="G440" s="832" t="s">
        <v>2134</v>
      </c>
      <c r="H440" s="832" t="s">
        <v>570</v>
      </c>
      <c r="I440" s="832" t="s">
        <v>2422</v>
      </c>
      <c r="J440" s="832" t="s">
        <v>2136</v>
      </c>
      <c r="K440" s="832" t="s">
        <v>2423</v>
      </c>
      <c r="L440" s="835">
        <v>226.31</v>
      </c>
      <c r="M440" s="835">
        <v>905.24</v>
      </c>
      <c r="N440" s="832">
        <v>4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7</v>
      </c>
      <c r="B441" s="832" t="s">
        <v>1830</v>
      </c>
      <c r="C441" s="832" t="s">
        <v>1836</v>
      </c>
      <c r="D441" s="833" t="s">
        <v>2769</v>
      </c>
      <c r="E441" s="834" t="s">
        <v>1863</v>
      </c>
      <c r="F441" s="832" t="s">
        <v>1831</v>
      </c>
      <c r="G441" s="832" t="s">
        <v>2134</v>
      </c>
      <c r="H441" s="832" t="s">
        <v>660</v>
      </c>
      <c r="I441" s="832" t="s">
        <v>2572</v>
      </c>
      <c r="J441" s="832" t="s">
        <v>2425</v>
      </c>
      <c r="K441" s="832" t="s">
        <v>2573</v>
      </c>
      <c r="L441" s="835">
        <v>860.52</v>
      </c>
      <c r="M441" s="835">
        <v>2581.56</v>
      </c>
      <c r="N441" s="832">
        <v>3</v>
      </c>
      <c r="O441" s="836">
        <v>0.5</v>
      </c>
      <c r="P441" s="835">
        <v>2581.56</v>
      </c>
      <c r="Q441" s="837">
        <v>1</v>
      </c>
      <c r="R441" s="832">
        <v>3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7</v>
      </c>
      <c r="B442" s="832" t="s">
        <v>1830</v>
      </c>
      <c r="C442" s="832" t="s">
        <v>1836</v>
      </c>
      <c r="D442" s="833" t="s">
        <v>2769</v>
      </c>
      <c r="E442" s="834" t="s">
        <v>1863</v>
      </c>
      <c r="F442" s="832" t="s">
        <v>1831</v>
      </c>
      <c r="G442" s="832" t="s">
        <v>2134</v>
      </c>
      <c r="H442" s="832" t="s">
        <v>660</v>
      </c>
      <c r="I442" s="832" t="s">
        <v>2424</v>
      </c>
      <c r="J442" s="832" t="s">
        <v>2425</v>
      </c>
      <c r="K442" s="832" t="s">
        <v>2330</v>
      </c>
      <c r="L442" s="835">
        <v>763.63</v>
      </c>
      <c r="M442" s="835">
        <v>4581.78</v>
      </c>
      <c r="N442" s="832">
        <v>6</v>
      </c>
      <c r="O442" s="836">
        <v>0.5</v>
      </c>
      <c r="P442" s="835">
        <v>4581.78</v>
      </c>
      <c r="Q442" s="837">
        <v>1</v>
      </c>
      <c r="R442" s="832">
        <v>6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7</v>
      </c>
      <c r="B443" s="832" t="s">
        <v>1830</v>
      </c>
      <c r="C443" s="832" t="s">
        <v>1836</v>
      </c>
      <c r="D443" s="833" t="s">
        <v>2769</v>
      </c>
      <c r="E443" s="834" t="s">
        <v>1863</v>
      </c>
      <c r="F443" s="832" t="s">
        <v>1831</v>
      </c>
      <c r="G443" s="832" t="s">
        <v>2138</v>
      </c>
      <c r="H443" s="832" t="s">
        <v>570</v>
      </c>
      <c r="I443" s="832" t="s">
        <v>2139</v>
      </c>
      <c r="J443" s="832" t="s">
        <v>2140</v>
      </c>
      <c r="K443" s="832" t="s">
        <v>2141</v>
      </c>
      <c r="L443" s="835">
        <v>0</v>
      </c>
      <c r="M443" s="835">
        <v>0</v>
      </c>
      <c r="N443" s="832">
        <v>4</v>
      </c>
      <c r="O443" s="836">
        <v>1.5</v>
      </c>
      <c r="P443" s="835">
        <v>0</v>
      </c>
      <c r="Q443" s="837"/>
      <c r="R443" s="832">
        <v>2</v>
      </c>
      <c r="S443" s="837">
        <v>0.5</v>
      </c>
      <c r="T443" s="836">
        <v>0.5</v>
      </c>
      <c r="U443" s="838">
        <v>0.33333333333333331</v>
      </c>
    </row>
    <row r="444" spans="1:21" ht="14.4" customHeight="1" x14ac:dyDescent="0.3">
      <c r="A444" s="831">
        <v>7</v>
      </c>
      <c r="B444" s="832" t="s">
        <v>1830</v>
      </c>
      <c r="C444" s="832" t="s">
        <v>1836</v>
      </c>
      <c r="D444" s="833" t="s">
        <v>2769</v>
      </c>
      <c r="E444" s="834" t="s">
        <v>1863</v>
      </c>
      <c r="F444" s="832" t="s">
        <v>1831</v>
      </c>
      <c r="G444" s="832" t="s">
        <v>2142</v>
      </c>
      <c r="H444" s="832" t="s">
        <v>570</v>
      </c>
      <c r="I444" s="832" t="s">
        <v>2574</v>
      </c>
      <c r="J444" s="832" t="s">
        <v>2144</v>
      </c>
      <c r="K444" s="832" t="s">
        <v>2575</v>
      </c>
      <c r="L444" s="835">
        <v>509.74</v>
      </c>
      <c r="M444" s="835">
        <v>2038.96</v>
      </c>
      <c r="N444" s="832">
        <v>4</v>
      </c>
      <c r="O444" s="836">
        <v>2</v>
      </c>
      <c r="P444" s="835">
        <v>509.74</v>
      </c>
      <c r="Q444" s="837">
        <v>0.25</v>
      </c>
      <c r="R444" s="832">
        <v>1</v>
      </c>
      <c r="S444" s="837">
        <v>0.25</v>
      </c>
      <c r="T444" s="836">
        <v>1</v>
      </c>
      <c r="U444" s="838">
        <v>0.5</v>
      </c>
    </row>
    <row r="445" spans="1:21" ht="14.4" customHeight="1" x14ac:dyDescent="0.3">
      <c r="A445" s="831">
        <v>7</v>
      </c>
      <c r="B445" s="832" t="s">
        <v>1830</v>
      </c>
      <c r="C445" s="832" t="s">
        <v>1836</v>
      </c>
      <c r="D445" s="833" t="s">
        <v>2769</v>
      </c>
      <c r="E445" s="834" t="s">
        <v>1863</v>
      </c>
      <c r="F445" s="832" t="s">
        <v>1831</v>
      </c>
      <c r="G445" s="832" t="s">
        <v>1979</v>
      </c>
      <c r="H445" s="832" t="s">
        <v>570</v>
      </c>
      <c r="I445" s="832" t="s">
        <v>1980</v>
      </c>
      <c r="J445" s="832" t="s">
        <v>1981</v>
      </c>
      <c r="K445" s="832" t="s">
        <v>1982</v>
      </c>
      <c r="L445" s="835">
        <v>91.78</v>
      </c>
      <c r="M445" s="835">
        <v>550.68000000000006</v>
      </c>
      <c r="N445" s="832">
        <v>6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7</v>
      </c>
      <c r="B446" s="832" t="s">
        <v>1830</v>
      </c>
      <c r="C446" s="832" t="s">
        <v>1836</v>
      </c>
      <c r="D446" s="833" t="s">
        <v>2769</v>
      </c>
      <c r="E446" s="834" t="s">
        <v>1863</v>
      </c>
      <c r="F446" s="832" t="s">
        <v>1831</v>
      </c>
      <c r="G446" s="832" t="s">
        <v>1979</v>
      </c>
      <c r="H446" s="832" t="s">
        <v>570</v>
      </c>
      <c r="I446" s="832" t="s">
        <v>2576</v>
      </c>
      <c r="J446" s="832" t="s">
        <v>2577</v>
      </c>
      <c r="K446" s="832" t="s">
        <v>2578</v>
      </c>
      <c r="L446" s="835">
        <v>0</v>
      </c>
      <c r="M446" s="835">
        <v>0</v>
      </c>
      <c r="N446" s="832">
        <v>2</v>
      </c>
      <c r="O446" s="836">
        <v>1.5</v>
      </c>
      <c r="P446" s="835">
        <v>0</v>
      </c>
      <c r="Q446" s="837"/>
      <c r="R446" s="832">
        <v>1</v>
      </c>
      <c r="S446" s="837">
        <v>0.5</v>
      </c>
      <c r="T446" s="836">
        <v>1</v>
      </c>
      <c r="U446" s="838">
        <v>0.66666666666666663</v>
      </c>
    </row>
    <row r="447" spans="1:21" ht="14.4" customHeight="1" x14ac:dyDescent="0.3">
      <c r="A447" s="831">
        <v>7</v>
      </c>
      <c r="B447" s="832" t="s">
        <v>1830</v>
      </c>
      <c r="C447" s="832" t="s">
        <v>1836</v>
      </c>
      <c r="D447" s="833" t="s">
        <v>2769</v>
      </c>
      <c r="E447" s="834" t="s">
        <v>1863</v>
      </c>
      <c r="F447" s="832" t="s">
        <v>1831</v>
      </c>
      <c r="G447" s="832" t="s">
        <v>2579</v>
      </c>
      <c r="H447" s="832" t="s">
        <v>570</v>
      </c>
      <c r="I447" s="832" t="s">
        <v>2580</v>
      </c>
      <c r="J447" s="832" t="s">
        <v>2581</v>
      </c>
      <c r="K447" s="832" t="s">
        <v>2582</v>
      </c>
      <c r="L447" s="835">
        <v>347.84</v>
      </c>
      <c r="M447" s="835">
        <v>347.84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7</v>
      </c>
      <c r="B448" s="832" t="s">
        <v>1830</v>
      </c>
      <c r="C448" s="832" t="s">
        <v>1836</v>
      </c>
      <c r="D448" s="833" t="s">
        <v>2769</v>
      </c>
      <c r="E448" s="834" t="s">
        <v>1863</v>
      </c>
      <c r="F448" s="832" t="s">
        <v>1831</v>
      </c>
      <c r="G448" s="832" t="s">
        <v>2579</v>
      </c>
      <c r="H448" s="832" t="s">
        <v>570</v>
      </c>
      <c r="I448" s="832" t="s">
        <v>2583</v>
      </c>
      <c r="J448" s="832" t="s">
        <v>2584</v>
      </c>
      <c r="K448" s="832" t="s">
        <v>2585</v>
      </c>
      <c r="L448" s="835">
        <v>347.84</v>
      </c>
      <c r="M448" s="835">
        <v>347.84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7</v>
      </c>
      <c r="B449" s="832" t="s">
        <v>1830</v>
      </c>
      <c r="C449" s="832" t="s">
        <v>1836</v>
      </c>
      <c r="D449" s="833" t="s">
        <v>2769</v>
      </c>
      <c r="E449" s="834" t="s">
        <v>1863</v>
      </c>
      <c r="F449" s="832" t="s">
        <v>1831</v>
      </c>
      <c r="G449" s="832" t="s">
        <v>2154</v>
      </c>
      <c r="H449" s="832" t="s">
        <v>660</v>
      </c>
      <c r="I449" s="832" t="s">
        <v>2155</v>
      </c>
      <c r="J449" s="832" t="s">
        <v>2156</v>
      </c>
      <c r="K449" s="832" t="s">
        <v>2157</v>
      </c>
      <c r="L449" s="835">
        <v>102.9</v>
      </c>
      <c r="M449" s="835">
        <v>411.6</v>
      </c>
      <c r="N449" s="832">
        <v>4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7</v>
      </c>
      <c r="B450" s="832" t="s">
        <v>1830</v>
      </c>
      <c r="C450" s="832" t="s">
        <v>1836</v>
      </c>
      <c r="D450" s="833" t="s">
        <v>2769</v>
      </c>
      <c r="E450" s="834" t="s">
        <v>1863</v>
      </c>
      <c r="F450" s="832" t="s">
        <v>1831</v>
      </c>
      <c r="G450" s="832" t="s">
        <v>2586</v>
      </c>
      <c r="H450" s="832" t="s">
        <v>660</v>
      </c>
      <c r="I450" s="832" t="s">
        <v>2587</v>
      </c>
      <c r="J450" s="832" t="s">
        <v>2588</v>
      </c>
      <c r="K450" s="832" t="s">
        <v>2589</v>
      </c>
      <c r="L450" s="835">
        <v>68.19</v>
      </c>
      <c r="M450" s="835">
        <v>68.19</v>
      </c>
      <c r="N450" s="832">
        <v>1</v>
      </c>
      <c r="O450" s="836">
        <v>0.5</v>
      </c>
      <c r="P450" s="835">
        <v>68.19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7</v>
      </c>
      <c r="B451" s="832" t="s">
        <v>1830</v>
      </c>
      <c r="C451" s="832" t="s">
        <v>1836</v>
      </c>
      <c r="D451" s="833" t="s">
        <v>2769</v>
      </c>
      <c r="E451" s="834" t="s">
        <v>1863</v>
      </c>
      <c r="F451" s="832" t="s">
        <v>1831</v>
      </c>
      <c r="G451" s="832" t="s">
        <v>2268</v>
      </c>
      <c r="H451" s="832" t="s">
        <v>570</v>
      </c>
      <c r="I451" s="832" t="s">
        <v>2590</v>
      </c>
      <c r="J451" s="832" t="s">
        <v>1318</v>
      </c>
      <c r="K451" s="832" t="s">
        <v>2512</v>
      </c>
      <c r="L451" s="835">
        <v>38.590000000000003</v>
      </c>
      <c r="M451" s="835">
        <v>308.72000000000003</v>
      </c>
      <c r="N451" s="832">
        <v>8</v>
      </c>
      <c r="O451" s="836">
        <v>2.5</v>
      </c>
      <c r="P451" s="835">
        <v>308.72000000000003</v>
      </c>
      <c r="Q451" s="837">
        <v>1</v>
      </c>
      <c r="R451" s="832">
        <v>8</v>
      </c>
      <c r="S451" s="837">
        <v>1</v>
      </c>
      <c r="T451" s="836">
        <v>2.5</v>
      </c>
      <c r="U451" s="838">
        <v>1</v>
      </c>
    </row>
    <row r="452" spans="1:21" ht="14.4" customHeight="1" x14ac:dyDescent="0.3">
      <c r="A452" s="831">
        <v>7</v>
      </c>
      <c r="B452" s="832" t="s">
        <v>1830</v>
      </c>
      <c r="C452" s="832" t="s">
        <v>1836</v>
      </c>
      <c r="D452" s="833" t="s">
        <v>2769</v>
      </c>
      <c r="E452" s="834" t="s">
        <v>1863</v>
      </c>
      <c r="F452" s="832" t="s">
        <v>1831</v>
      </c>
      <c r="G452" s="832" t="s">
        <v>2450</v>
      </c>
      <c r="H452" s="832" t="s">
        <v>570</v>
      </c>
      <c r="I452" s="832" t="s">
        <v>2451</v>
      </c>
      <c r="J452" s="832" t="s">
        <v>2452</v>
      </c>
      <c r="K452" s="832" t="s">
        <v>2453</v>
      </c>
      <c r="L452" s="835">
        <v>1561.8</v>
      </c>
      <c r="M452" s="835">
        <v>1561.8</v>
      </c>
      <c r="N452" s="832">
        <v>1</v>
      </c>
      <c r="O452" s="836">
        <v>1</v>
      </c>
      <c r="P452" s="835">
        <v>1561.8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7</v>
      </c>
      <c r="B453" s="832" t="s">
        <v>1830</v>
      </c>
      <c r="C453" s="832" t="s">
        <v>1836</v>
      </c>
      <c r="D453" s="833" t="s">
        <v>2769</v>
      </c>
      <c r="E453" s="834" t="s">
        <v>1863</v>
      </c>
      <c r="F453" s="832" t="s">
        <v>1831</v>
      </c>
      <c r="G453" s="832" t="s">
        <v>2591</v>
      </c>
      <c r="H453" s="832" t="s">
        <v>570</v>
      </c>
      <c r="I453" s="832" t="s">
        <v>2592</v>
      </c>
      <c r="J453" s="832" t="s">
        <v>2593</v>
      </c>
      <c r="K453" s="832" t="s">
        <v>2594</v>
      </c>
      <c r="L453" s="835">
        <v>78.319999999999993</v>
      </c>
      <c r="M453" s="835">
        <v>313.27999999999997</v>
      </c>
      <c r="N453" s="832">
        <v>4</v>
      </c>
      <c r="O453" s="836">
        <v>1</v>
      </c>
      <c r="P453" s="835">
        <v>313.27999999999997</v>
      </c>
      <c r="Q453" s="837">
        <v>1</v>
      </c>
      <c r="R453" s="832">
        <v>4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7</v>
      </c>
      <c r="B454" s="832" t="s">
        <v>1830</v>
      </c>
      <c r="C454" s="832" t="s">
        <v>1836</v>
      </c>
      <c r="D454" s="833" t="s">
        <v>2769</v>
      </c>
      <c r="E454" s="834" t="s">
        <v>1863</v>
      </c>
      <c r="F454" s="832" t="s">
        <v>1831</v>
      </c>
      <c r="G454" s="832" t="s">
        <v>2166</v>
      </c>
      <c r="H454" s="832" t="s">
        <v>570</v>
      </c>
      <c r="I454" s="832" t="s">
        <v>2595</v>
      </c>
      <c r="J454" s="832" t="s">
        <v>2596</v>
      </c>
      <c r="K454" s="832" t="s">
        <v>2597</v>
      </c>
      <c r="L454" s="835">
        <v>70.48</v>
      </c>
      <c r="M454" s="835">
        <v>70.48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7</v>
      </c>
      <c r="B455" s="832" t="s">
        <v>1830</v>
      </c>
      <c r="C455" s="832" t="s">
        <v>1836</v>
      </c>
      <c r="D455" s="833" t="s">
        <v>2769</v>
      </c>
      <c r="E455" s="834" t="s">
        <v>1863</v>
      </c>
      <c r="F455" s="832" t="s">
        <v>1831</v>
      </c>
      <c r="G455" s="832" t="s">
        <v>2598</v>
      </c>
      <c r="H455" s="832" t="s">
        <v>660</v>
      </c>
      <c r="I455" s="832" t="s">
        <v>2599</v>
      </c>
      <c r="J455" s="832" t="s">
        <v>2600</v>
      </c>
      <c r="K455" s="832" t="s">
        <v>2601</v>
      </c>
      <c r="L455" s="835">
        <v>0</v>
      </c>
      <c r="M455" s="835">
        <v>0</v>
      </c>
      <c r="N455" s="832">
        <v>4</v>
      </c>
      <c r="O455" s="836">
        <v>1</v>
      </c>
      <c r="P455" s="835">
        <v>0</v>
      </c>
      <c r="Q455" s="837"/>
      <c r="R455" s="832">
        <v>4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7</v>
      </c>
      <c r="B456" s="832" t="s">
        <v>1830</v>
      </c>
      <c r="C456" s="832" t="s">
        <v>1836</v>
      </c>
      <c r="D456" s="833" t="s">
        <v>2769</v>
      </c>
      <c r="E456" s="834" t="s">
        <v>1863</v>
      </c>
      <c r="F456" s="832" t="s">
        <v>1831</v>
      </c>
      <c r="G456" s="832" t="s">
        <v>2167</v>
      </c>
      <c r="H456" s="832" t="s">
        <v>570</v>
      </c>
      <c r="I456" s="832" t="s">
        <v>2602</v>
      </c>
      <c r="J456" s="832" t="s">
        <v>2339</v>
      </c>
      <c r="K456" s="832" t="s">
        <v>2603</v>
      </c>
      <c r="L456" s="835">
        <v>127</v>
      </c>
      <c r="M456" s="835">
        <v>1143</v>
      </c>
      <c r="N456" s="832">
        <v>9</v>
      </c>
      <c r="O456" s="836">
        <v>1</v>
      </c>
      <c r="P456" s="835">
        <v>1143</v>
      </c>
      <c r="Q456" s="837">
        <v>1</v>
      </c>
      <c r="R456" s="832">
        <v>9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7</v>
      </c>
      <c r="B457" s="832" t="s">
        <v>1830</v>
      </c>
      <c r="C457" s="832" t="s">
        <v>1836</v>
      </c>
      <c r="D457" s="833" t="s">
        <v>2769</v>
      </c>
      <c r="E457" s="834" t="s">
        <v>1863</v>
      </c>
      <c r="F457" s="832" t="s">
        <v>1831</v>
      </c>
      <c r="G457" s="832" t="s">
        <v>2167</v>
      </c>
      <c r="H457" s="832" t="s">
        <v>570</v>
      </c>
      <c r="I457" s="832" t="s">
        <v>2168</v>
      </c>
      <c r="J457" s="832" t="s">
        <v>2169</v>
      </c>
      <c r="K457" s="832" t="s">
        <v>757</v>
      </c>
      <c r="L457" s="835">
        <v>208.18</v>
      </c>
      <c r="M457" s="835">
        <v>624.54</v>
      </c>
      <c r="N457" s="832">
        <v>3</v>
      </c>
      <c r="O457" s="836">
        <v>2</v>
      </c>
      <c r="P457" s="835">
        <v>624.54</v>
      </c>
      <c r="Q457" s="837">
        <v>1</v>
      </c>
      <c r="R457" s="832">
        <v>3</v>
      </c>
      <c r="S457" s="837">
        <v>1</v>
      </c>
      <c r="T457" s="836">
        <v>2</v>
      </c>
      <c r="U457" s="838">
        <v>1</v>
      </c>
    </row>
    <row r="458" spans="1:21" ht="14.4" customHeight="1" x14ac:dyDescent="0.3">
      <c r="A458" s="831">
        <v>7</v>
      </c>
      <c r="B458" s="832" t="s">
        <v>1830</v>
      </c>
      <c r="C458" s="832" t="s">
        <v>1836</v>
      </c>
      <c r="D458" s="833" t="s">
        <v>2769</v>
      </c>
      <c r="E458" s="834" t="s">
        <v>1863</v>
      </c>
      <c r="F458" s="832" t="s">
        <v>1831</v>
      </c>
      <c r="G458" s="832" t="s">
        <v>2167</v>
      </c>
      <c r="H458" s="832" t="s">
        <v>570</v>
      </c>
      <c r="I458" s="832" t="s">
        <v>2343</v>
      </c>
      <c r="J458" s="832" t="s">
        <v>2339</v>
      </c>
      <c r="K458" s="832" t="s">
        <v>2344</v>
      </c>
      <c r="L458" s="835">
        <v>233.95</v>
      </c>
      <c r="M458" s="835">
        <v>2105.5499999999997</v>
      </c>
      <c r="N458" s="832">
        <v>9</v>
      </c>
      <c r="O458" s="836">
        <v>1</v>
      </c>
      <c r="P458" s="835">
        <v>2105.5499999999997</v>
      </c>
      <c r="Q458" s="837">
        <v>1</v>
      </c>
      <c r="R458" s="832">
        <v>9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7</v>
      </c>
      <c r="B459" s="832" t="s">
        <v>1830</v>
      </c>
      <c r="C459" s="832" t="s">
        <v>1836</v>
      </c>
      <c r="D459" s="833" t="s">
        <v>2769</v>
      </c>
      <c r="E459" s="834" t="s">
        <v>1863</v>
      </c>
      <c r="F459" s="832" t="s">
        <v>1831</v>
      </c>
      <c r="G459" s="832" t="s">
        <v>2170</v>
      </c>
      <c r="H459" s="832" t="s">
        <v>570</v>
      </c>
      <c r="I459" s="832" t="s">
        <v>2171</v>
      </c>
      <c r="J459" s="832" t="s">
        <v>2172</v>
      </c>
      <c r="K459" s="832" t="s">
        <v>2173</v>
      </c>
      <c r="L459" s="835">
        <v>134.47999999999999</v>
      </c>
      <c r="M459" s="835">
        <v>134.47999999999999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7</v>
      </c>
      <c r="B460" s="832" t="s">
        <v>1830</v>
      </c>
      <c r="C460" s="832" t="s">
        <v>1836</v>
      </c>
      <c r="D460" s="833" t="s">
        <v>2769</v>
      </c>
      <c r="E460" s="834" t="s">
        <v>1863</v>
      </c>
      <c r="F460" s="832" t="s">
        <v>1831</v>
      </c>
      <c r="G460" s="832" t="s">
        <v>2006</v>
      </c>
      <c r="H460" s="832" t="s">
        <v>570</v>
      </c>
      <c r="I460" s="832" t="s">
        <v>2007</v>
      </c>
      <c r="J460" s="832" t="s">
        <v>723</v>
      </c>
      <c r="K460" s="832" t="s">
        <v>2008</v>
      </c>
      <c r="L460" s="835">
        <v>35.25</v>
      </c>
      <c r="M460" s="835">
        <v>141</v>
      </c>
      <c r="N460" s="832">
        <v>4</v>
      </c>
      <c r="O460" s="836">
        <v>1</v>
      </c>
      <c r="P460" s="835">
        <v>35.25</v>
      </c>
      <c r="Q460" s="837">
        <v>0.25</v>
      </c>
      <c r="R460" s="832">
        <v>1</v>
      </c>
      <c r="S460" s="837">
        <v>0.25</v>
      </c>
      <c r="T460" s="836">
        <v>0.5</v>
      </c>
      <c r="U460" s="838">
        <v>0.5</v>
      </c>
    </row>
    <row r="461" spans="1:21" ht="14.4" customHeight="1" x14ac:dyDescent="0.3">
      <c r="A461" s="831">
        <v>7</v>
      </c>
      <c r="B461" s="832" t="s">
        <v>1830</v>
      </c>
      <c r="C461" s="832" t="s">
        <v>1836</v>
      </c>
      <c r="D461" s="833" t="s">
        <v>2769</v>
      </c>
      <c r="E461" s="834" t="s">
        <v>1863</v>
      </c>
      <c r="F461" s="832" t="s">
        <v>1831</v>
      </c>
      <c r="G461" s="832" t="s">
        <v>2006</v>
      </c>
      <c r="H461" s="832" t="s">
        <v>570</v>
      </c>
      <c r="I461" s="832" t="s">
        <v>2349</v>
      </c>
      <c r="J461" s="832" t="s">
        <v>723</v>
      </c>
      <c r="K461" s="832" t="s">
        <v>2350</v>
      </c>
      <c r="L461" s="835">
        <v>35.25</v>
      </c>
      <c r="M461" s="835">
        <v>70.5</v>
      </c>
      <c r="N461" s="832">
        <v>2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7</v>
      </c>
      <c r="B462" s="832" t="s">
        <v>1830</v>
      </c>
      <c r="C462" s="832" t="s">
        <v>1836</v>
      </c>
      <c r="D462" s="833" t="s">
        <v>2769</v>
      </c>
      <c r="E462" s="834" t="s">
        <v>1863</v>
      </c>
      <c r="F462" s="832" t="s">
        <v>1831</v>
      </c>
      <c r="G462" s="832" t="s">
        <v>1874</v>
      </c>
      <c r="H462" s="832" t="s">
        <v>570</v>
      </c>
      <c r="I462" s="832" t="s">
        <v>2048</v>
      </c>
      <c r="J462" s="832" t="s">
        <v>840</v>
      </c>
      <c r="K462" s="832" t="s">
        <v>2049</v>
      </c>
      <c r="L462" s="835">
        <v>103.67</v>
      </c>
      <c r="M462" s="835">
        <v>103.67</v>
      </c>
      <c r="N462" s="832">
        <v>1</v>
      </c>
      <c r="O462" s="836">
        <v>0.5</v>
      </c>
      <c r="P462" s="835">
        <v>103.67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7</v>
      </c>
      <c r="B463" s="832" t="s">
        <v>1830</v>
      </c>
      <c r="C463" s="832" t="s">
        <v>1836</v>
      </c>
      <c r="D463" s="833" t="s">
        <v>2769</v>
      </c>
      <c r="E463" s="834" t="s">
        <v>1863</v>
      </c>
      <c r="F463" s="832" t="s">
        <v>1831</v>
      </c>
      <c r="G463" s="832" t="s">
        <v>2174</v>
      </c>
      <c r="H463" s="832" t="s">
        <v>570</v>
      </c>
      <c r="I463" s="832" t="s">
        <v>2178</v>
      </c>
      <c r="J463" s="832" t="s">
        <v>2176</v>
      </c>
      <c r="K463" s="832" t="s">
        <v>2179</v>
      </c>
      <c r="L463" s="835">
        <v>552.64</v>
      </c>
      <c r="M463" s="835">
        <v>3315.84</v>
      </c>
      <c r="N463" s="832">
        <v>6</v>
      </c>
      <c r="O463" s="836">
        <v>2</v>
      </c>
      <c r="P463" s="835">
        <v>1657.92</v>
      </c>
      <c r="Q463" s="837">
        <v>0.5</v>
      </c>
      <c r="R463" s="832">
        <v>3</v>
      </c>
      <c r="S463" s="837">
        <v>0.5</v>
      </c>
      <c r="T463" s="836">
        <v>1</v>
      </c>
      <c r="U463" s="838">
        <v>0.5</v>
      </c>
    </row>
    <row r="464" spans="1:21" ht="14.4" customHeight="1" x14ac:dyDescent="0.3">
      <c r="A464" s="831">
        <v>7</v>
      </c>
      <c r="B464" s="832" t="s">
        <v>1830</v>
      </c>
      <c r="C464" s="832" t="s">
        <v>1836</v>
      </c>
      <c r="D464" s="833" t="s">
        <v>2769</v>
      </c>
      <c r="E464" s="834" t="s">
        <v>1863</v>
      </c>
      <c r="F464" s="832" t="s">
        <v>1831</v>
      </c>
      <c r="G464" s="832" t="s">
        <v>2174</v>
      </c>
      <c r="H464" s="832" t="s">
        <v>570</v>
      </c>
      <c r="I464" s="832" t="s">
        <v>2180</v>
      </c>
      <c r="J464" s="832" t="s">
        <v>2176</v>
      </c>
      <c r="K464" s="832" t="s">
        <v>2181</v>
      </c>
      <c r="L464" s="835">
        <v>355.79</v>
      </c>
      <c r="M464" s="835">
        <v>355.79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7</v>
      </c>
      <c r="B465" s="832" t="s">
        <v>1830</v>
      </c>
      <c r="C465" s="832" t="s">
        <v>1836</v>
      </c>
      <c r="D465" s="833" t="s">
        <v>2769</v>
      </c>
      <c r="E465" s="834" t="s">
        <v>1863</v>
      </c>
      <c r="F465" s="832" t="s">
        <v>1831</v>
      </c>
      <c r="G465" s="832" t="s">
        <v>2174</v>
      </c>
      <c r="H465" s="832" t="s">
        <v>570</v>
      </c>
      <c r="I465" s="832" t="s">
        <v>2351</v>
      </c>
      <c r="J465" s="832" t="s">
        <v>2176</v>
      </c>
      <c r="K465" s="832" t="s">
        <v>2186</v>
      </c>
      <c r="L465" s="835">
        <v>1019.46</v>
      </c>
      <c r="M465" s="835">
        <v>6116.76</v>
      </c>
      <c r="N465" s="832">
        <v>6</v>
      </c>
      <c r="O465" s="836">
        <v>2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7</v>
      </c>
      <c r="B466" s="832" t="s">
        <v>1830</v>
      </c>
      <c r="C466" s="832" t="s">
        <v>1836</v>
      </c>
      <c r="D466" s="833" t="s">
        <v>2769</v>
      </c>
      <c r="E466" s="834" t="s">
        <v>1863</v>
      </c>
      <c r="F466" s="832" t="s">
        <v>1831</v>
      </c>
      <c r="G466" s="832" t="s">
        <v>2174</v>
      </c>
      <c r="H466" s="832" t="s">
        <v>570</v>
      </c>
      <c r="I466" s="832" t="s">
        <v>2467</v>
      </c>
      <c r="J466" s="832" t="s">
        <v>2354</v>
      </c>
      <c r="K466" s="832" t="s">
        <v>2186</v>
      </c>
      <c r="L466" s="835">
        <v>1019.46</v>
      </c>
      <c r="M466" s="835">
        <v>4077.84</v>
      </c>
      <c r="N466" s="832">
        <v>4</v>
      </c>
      <c r="O466" s="836">
        <v>2</v>
      </c>
      <c r="P466" s="835">
        <v>4077.84</v>
      </c>
      <c r="Q466" s="837">
        <v>1</v>
      </c>
      <c r="R466" s="832">
        <v>4</v>
      </c>
      <c r="S466" s="837">
        <v>1</v>
      </c>
      <c r="T466" s="836">
        <v>2</v>
      </c>
      <c r="U466" s="838">
        <v>1</v>
      </c>
    </row>
    <row r="467" spans="1:21" ht="14.4" customHeight="1" x14ac:dyDescent="0.3">
      <c r="A467" s="831">
        <v>7</v>
      </c>
      <c r="B467" s="832" t="s">
        <v>1830</v>
      </c>
      <c r="C467" s="832" t="s">
        <v>1836</v>
      </c>
      <c r="D467" s="833" t="s">
        <v>2769</v>
      </c>
      <c r="E467" s="834" t="s">
        <v>1863</v>
      </c>
      <c r="F467" s="832" t="s">
        <v>1831</v>
      </c>
      <c r="G467" s="832" t="s">
        <v>2174</v>
      </c>
      <c r="H467" s="832" t="s">
        <v>570</v>
      </c>
      <c r="I467" s="832" t="s">
        <v>2604</v>
      </c>
      <c r="J467" s="832" t="s">
        <v>2354</v>
      </c>
      <c r="K467" s="832" t="s">
        <v>2179</v>
      </c>
      <c r="L467" s="835">
        <v>552.64</v>
      </c>
      <c r="M467" s="835">
        <v>1657.92</v>
      </c>
      <c r="N467" s="832">
        <v>3</v>
      </c>
      <c r="O467" s="836">
        <v>2</v>
      </c>
      <c r="P467" s="835">
        <v>1657.92</v>
      </c>
      <c r="Q467" s="837">
        <v>1</v>
      </c>
      <c r="R467" s="832">
        <v>3</v>
      </c>
      <c r="S467" s="837">
        <v>1</v>
      </c>
      <c r="T467" s="836">
        <v>2</v>
      </c>
      <c r="U467" s="838">
        <v>1</v>
      </c>
    </row>
    <row r="468" spans="1:21" ht="14.4" customHeight="1" x14ac:dyDescent="0.3">
      <c r="A468" s="831">
        <v>7</v>
      </c>
      <c r="B468" s="832" t="s">
        <v>1830</v>
      </c>
      <c r="C468" s="832" t="s">
        <v>1836</v>
      </c>
      <c r="D468" s="833" t="s">
        <v>2769</v>
      </c>
      <c r="E468" s="834" t="s">
        <v>1863</v>
      </c>
      <c r="F468" s="832" t="s">
        <v>1831</v>
      </c>
      <c r="G468" s="832" t="s">
        <v>2174</v>
      </c>
      <c r="H468" s="832" t="s">
        <v>660</v>
      </c>
      <c r="I468" s="832" t="s">
        <v>2352</v>
      </c>
      <c r="J468" s="832" t="s">
        <v>2183</v>
      </c>
      <c r="K468" s="832" t="s">
        <v>2177</v>
      </c>
      <c r="L468" s="835">
        <v>2038.93</v>
      </c>
      <c r="M468" s="835">
        <v>26506.09</v>
      </c>
      <c r="N468" s="832">
        <v>13</v>
      </c>
      <c r="O468" s="836">
        <v>5</v>
      </c>
      <c r="P468" s="835">
        <v>20389.3</v>
      </c>
      <c r="Q468" s="837">
        <v>0.76923076923076916</v>
      </c>
      <c r="R468" s="832">
        <v>10</v>
      </c>
      <c r="S468" s="837">
        <v>0.76923076923076927</v>
      </c>
      <c r="T468" s="836">
        <v>4</v>
      </c>
      <c r="U468" s="838">
        <v>0.8</v>
      </c>
    </row>
    <row r="469" spans="1:21" ht="14.4" customHeight="1" x14ac:dyDescent="0.3">
      <c r="A469" s="831">
        <v>7</v>
      </c>
      <c r="B469" s="832" t="s">
        <v>1830</v>
      </c>
      <c r="C469" s="832" t="s">
        <v>1836</v>
      </c>
      <c r="D469" s="833" t="s">
        <v>2769</v>
      </c>
      <c r="E469" s="834" t="s">
        <v>1863</v>
      </c>
      <c r="F469" s="832" t="s">
        <v>1831</v>
      </c>
      <c r="G469" s="832" t="s">
        <v>2174</v>
      </c>
      <c r="H469" s="832" t="s">
        <v>660</v>
      </c>
      <c r="I469" s="832" t="s">
        <v>2182</v>
      </c>
      <c r="J469" s="832" t="s">
        <v>2183</v>
      </c>
      <c r="K469" s="832" t="s">
        <v>2181</v>
      </c>
      <c r="L469" s="835">
        <v>355.79</v>
      </c>
      <c r="M469" s="835">
        <v>1067.3700000000001</v>
      </c>
      <c r="N469" s="832">
        <v>3</v>
      </c>
      <c r="O469" s="836">
        <v>1</v>
      </c>
      <c r="P469" s="835">
        <v>1067.3700000000001</v>
      </c>
      <c r="Q469" s="837">
        <v>1</v>
      </c>
      <c r="R469" s="832">
        <v>3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7</v>
      </c>
      <c r="B470" s="832" t="s">
        <v>1830</v>
      </c>
      <c r="C470" s="832" t="s">
        <v>1836</v>
      </c>
      <c r="D470" s="833" t="s">
        <v>2769</v>
      </c>
      <c r="E470" s="834" t="s">
        <v>1863</v>
      </c>
      <c r="F470" s="832" t="s">
        <v>1831</v>
      </c>
      <c r="G470" s="832" t="s">
        <v>2174</v>
      </c>
      <c r="H470" s="832" t="s">
        <v>660</v>
      </c>
      <c r="I470" s="832" t="s">
        <v>2184</v>
      </c>
      <c r="J470" s="832" t="s">
        <v>2183</v>
      </c>
      <c r="K470" s="832" t="s">
        <v>2179</v>
      </c>
      <c r="L470" s="835">
        <v>552.64</v>
      </c>
      <c r="M470" s="835">
        <v>6631.6799999999994</v>
      </c>
      <c r="N470" s="832">
        <v>12</v>
      </c>
      <c r="O470" s="836">
        <v>6</v>
      </c>
      <c r="P470" s="835">
        <v>5526.4</v>
      </c>
      <c r="Q470" s="837">
        <v>0.83333333333333337</v>
      </c>
      <c r="R470" s="832">
        <v>10</v>
      </c>
      <c r="S470" s="837">
        <v>0.83333333333333337</v>
      </c>
      <c r="T470" s="836">
        <v>5</v>
      </c>
      <c r="U470" s="838">
        <v>0.83333333333333337</v>
      </c>
    </row>
    <row r="471" spans="1:21" ht="14.4" customHeight="1" x14ac:dyDescent="0.3">
      <c r="A471" s="831">
        <v>7</v>
      </c>
      <c r="B471" s="832" t="s">
        <v>1830</v>
      </c>
      <c r="C471" s="832" t="s">
        <v>1836</v>
      </c>
      <c r="D471" s="833" t="s">
        <v>2769</v>
      </c>
      <c r="E471" s="834" t="s">
        <v>1863</v>
      </c>
      <c r="F471" s="832" t="s">
        <v>1831</v>
      </c>
      <c r="G471" s="832" t="s">
        <v>2174</v>
      </c>
      <c r="H471" s="832" t="s">
        <v>660</v>
      </c>
      <c r="I471" s="832" t="s">
        <v>2185</v>
      </c>
      <c r="J471" s="832" t="s">
        <v>2183</v>
      </c>
      <c r="K471" s="832" t="s">
        <v>2186</v>
      </c>
      <c r="L471" s="835">
        <v>1019.46</v>
      </c>
      <c r="M471" s="835">
        <v>19369.739999999998</v>
      </c>
      <c r="N471" s="832">
        <v>19</v>
      </c>
      <c r="O471" s="836">
        <v>7</v>
      </c>
      <c r="P471" s="835">
        <v>18350.28</v>
      </c>
      <c r="Q471" s="837">
        <v>0.94736842105263164</v>
      </c>
      <c r="R471" s="832">
        <v>18</v>
      </c>
      <c r="S471" s="837">
        <v>0.94736842105263153</v>
      </c>
      <c r="T471" s="836">
        <v>6</v>
      </c>
      <c r="U471" s="838">
        <v>0.8571428571428571</v>
      </c>
    </row>
    <row r="472" spans="1:21" ht="14.4" customHeight="1" x14ac:dyDescent="0.3">
      <c r="A472" s="831">
        <v>7</v>
      </c>
      <c r="B472" s="832" t="s">
        <v>1830</v>
      </c>
      <c r="C472" s="832" t="s">
        <v>1836</v>
      </c>
      <c r="D472" s="833" t="s">
        <v>2769</v>
      </c>
      <c r="E472" s="834" t="s">
        <v>1863</v>
      </c>
      <c r="F472" s="832" t="s">
        <v>1831</v>
      </c>
      <c r="G472" s="832" t="s">
        <v>2174</v>
      </c>
      <c r="H472" s="832" t="s">
        <v>570</v>
      </c>
      <c r="I472" s="832" t="s">
        <v>2605</v>
      </c>
      <c r="J472" s="832" t="s">
        <v>2354</v>
      </c>
      <c r="K472" s="832" t="s">
        <v>2177</v>
      </c>
      <c r="L472" s="835">
        <v>2038.93</v>
      </c>
      <c r="M472" s="835">
        <v>2038.93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7</v>
      </c>
      <c r="B473" s="832" t="s">
        <v>1830</v>
      </c>
      <c r="C473" s="832" t="s">
        <v>1836</v>
      </c>
      <c r="D473" s="833" t="s">
        <v>2769</v>
      </c>
      <c r="E473" s="834" t="s">
        <v>1863</v>
      </c>
      <c r="F473" s="832" t="s">
        <v>1831</v>
      </c>
      <c r="G473" s="832" t="s">
        <v>2174</v>
      </c>
      <c r="H473" s="832" t="s">
        <v>570</v>
      </c>
      <c r="I473" s="832" t="s">
        <v>2606</v>
      </c>
      <c r="J473" s="832" t="s">
        <v>2607</v>
      </c>
      <c r="K473" s="832" t="s">
        <v>2608</v>
      </c>
      <c r="L473" s="835">
        <v>276.33</v>
      </c>
      <c r="M473" s="835">
        <v>1105.32</v>
      </c>
      <c r="N473" s="832">
        <v>4</v>
      </c>
      <c r="O473" s="836">
        <v>1</v>
      </c>
      <c r="P473" s="835">
        <v>1105.32</v>
      </c>
      <c r="Q473" s="837">
        <v>1</v>
      </c>
      <c r="R473" s="832">
        <v>4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7</v>
      </c>
      <c r="B474" s="832" t="s">
        <v>1830</v>
      </c>
      <c r="C474" s="832" t="s">
        <v>1836</v>
      </c>
      <c r="D474" s="833" t="s">
        <v>2769</v>
      </c>
      <c r="E474" s="834" t="s">
        <v>1863</v>
      </c>
      <c r="F474" s="832" t="s">
        <v>1831</v>
      </c>
      <c r="G474" s="832" t="s">
        <v>2174</v>
      </c>
      <c r="H474" s="832" t="s">
        <v>570</v>
      </c>
      <c r="I474" s="832" t="s">
        <v>2468</v>
      </c>
      <c r="J474" s="832" t="s">
        <v>2469</v>
      </c>
      <c r="K474" s="832" t="s">
        <v>2470</v>
      </c>
      <c r="L474" s="835">
        <v>88.95</v>
      </c>
      <c r="M474" s="835">
        <v>88.95</v>
      </c>
      <c r="N474" s="832">
        <v>1</v>
      </c>
      <c r="O474" s="836">
        <v>1</v>
      </c>
      <c r="P474" s="835">
        <v>88.95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7</v>
      </c>
      <c r="B475" s="832" t="s">
        <v>1830</v>
      </c>
      <c r="C475" s="832" t="s">
        <v>1836</v>
      </c>
      <c r="D475" s="833" t="s">
        <v>2769</v>
      </c>
      <c r="E475" s="834" t="s">
        <v>1863</v>
      </c>
      <c r="F475" s="832" t="s">
        <v>1831</v>
      </c>
      <c r="G475" s="832" t="s">
        <v>2174</v>
      </c>
      <c r="H475" s="832" t="s">
        <v>570</v>
      </c>
      <c r="I475" s="832" t="s">
        <v>2471</v>
      </c>
      <c r="J475" s="832" t="s">
        <v>2469</v>
      </c>
      <c r="K475" s="832" t="s">
        <v>2472</v>
      </c>
      <c r="L475" s="835">
        <v>254.86</v>
      </c>
      <c r="M475" s="835">
        <v>509.72</v>
      </c>
      <c r="N475" s="832">
        <v>2</v>
      </c>
      <c r="O475" s="836">
        <v>2</v>
      </c>
      <c r="P475" s="835">
        <v>509.72</v>
      </c>
      <c r="Q475" s="837">
        <v>1</v>
      </c>
      <c r="R475" s="832">
        <v>2</v>
      </c>
      <c r="S475" s="837">
        <v>1</v>
      </c>
      <c r="T475" s="836">
        <v>2</v>
      </c>
      <c r="U475" s="838">
        <v>1</v>
      </c>
    </row>
    <row r="476" spans="1:21" ht="14.4" customHeight="1" x14ac:dyDescent="0.3">
      <c r="A476" s="831">
        <v>7</v>
      </c>
      <c r="B476" s="832" t="s">
        <v>1830</v>
      </c>
      <c r="C476" s="832" t="s">
        <v>1836</v>
      </c>
      <c r="D476" s="833" t="s">
        <v>2769</v>
      </c>
      <c r="E476" s="834" t="s">
        <v>1863</v>
      </c>
      <c r="F476" s="832" t="s">
        <v>1831</v>
      </c>
      <c r="G476" s="832" t="s">
        <v>2609</v>
      </c>
      <c r="H476" s="832" t="s">
        <v>570</v>
      </c>
      <c r="I476" s="832" t="s">
        <v>2610</v>
      </c>
      <c r="J476" s="832" t="s">
        <v>2611</v>
      </c>
      <c r="K476" s="832" t="s">
        <v>2612</v>
      </c>
      <c r="L476" s="835">
        <v>0</v>
      </c>
      <c r="M476" s="835">
        <v>0</v>
      </c>
      <c r="N476" s="832">
        <v>6</v>
      </c>
      <c r="O476" s="836">
        <v>0.5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7</v>
      </c>
      <c r="B477" s="832" t="s">
        <v>1830</v>
      </c>
      <c r="C477" s="832" t="s">
        <v>1836</v>
      </c>
      <c r="D477" s="833" t="s">
        <v>2769</v>
      </c>
      <c r="E477" s="834" t="s">
        <v>1863</v>
      </c>
      <c r="F477" s="832" t="s">
        <v>1831</v>
      </c>
      <c r="G477" s="832" t="s">
        <v>2609</v>
      </c>
      <c r="H477" s="832" t="s">
        <v>570</v>
      </c>
      <c r="I477" s="832" t="s">
        <v>2613</v>
      </c>
      <c r="J477" s="832" t="s">
        <v>2614</v>
      </c>
      <c r="K477" s="832" t="s">
        <v>2615</v>
      </c>
      <c r="L477" s="835">
        <v>0</v>
      </c>
      <c r="M477" s="835">
        <v>0</v>
      </c>
      <c r="N477" s="832">
        <v>1</v>
      </c>
      <c r="O477" s="836">
        <v>0.5</v>
      </c>
      <c r="P477" s="835">
        <v>0</v>
      </c>
      <c r="Q477" s="837"/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7</v>
      </c>
      <c r="B478" s="832" t="s">
        <v>1830</v>
      </c>
      <c r="C478" s="832" t="s">
        <v>1836</v>
      </c>
      <c r="D478" s="833" t="s">
        <v>2769</v>
      </c>
      <c r="E478" s="834" t="s">
        <v>1863</v>
      </c>
      <c r="F478" s="832" t="s">
        <v>1831</v>
      </c>
      <c r="G478" s="832" t="s">
        <v>2616</v>
      </c>
      <c r="H478" s="832" t="s">
        <v>570</v>
      </c>
      <c r="I478" s="832" t="s">
        <v>2617</v>
      </c>
      <c r="J478" s="832" t="s">
        <v>2618</v>
      </c>
      <c r="K478" s="832" t="s">
        <v>2619</v>
      </c>
      <c r="L478" s="835">
        <v>80.2</v>
      </c>
      <c r="M478" s="835">
        <v>80.2</v>
      </c>
      <c r="N478" s="832">
        <v>1</v>
      </c>
      <c r="O478" s="836">
        <v>1</v>
      </c>
      <c r="P478" s="835">
        <v>80.2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7</v>
      </c>
      <c r="B479" s="832" t="s">
        <v>1830</v>
      </c>
      <c r="C479" s="832" t="s">
        <v>1836</v>
      </c>
      <c r="D479" s="833" t="s">
        <v>2769</v>
      </c>
      <c r="E479" s="834" t="s">
        <v>1863</v>
      </c>
      <c r="F479" s="832" t="s">
        <v>1831</v>
      </c>
      <c r="G479" s="832" t="s">
        <v>2190</v>
      </c>
      <c r="H479" s="832" t="s">
        <v>570</v>
      </c>
      <c r="I479" s="832" t="s">
        <v>2196</v>
      </c>
      <c r="J479" s="832" t="s">
        <v>2197</v>
      </c>
      <c r="K479" s="832" t="s">
        <v>2198</v>
      </c>
      <c r="L479" s="835">
        <v>338.58</v>
      </c>
      <c r="M479" s="835">
        <v>1692.9</v>
      </c>
      <c r="N479" s="832">
        <v>5</v>
      </c>
      <c r="O479" s="836">
        <v>1.5</v>
      </c>
      <c r="P479" s="835">
        <v>1692.9</v>
      </c>
      <c r="Q479" s="837">
        <v>1</v>
      </c>
      <c r="R479" s="832">
        <v>5</v>
      </c>
      <c r="S479" s="837">
        <v>1</v>
      </c>
      <c r="T479" s="836">
        <v>1.5</v>
      </c>
      <c r="U479" s="838">
        <v>1</v>
      </c>
    </row>
    <row r="480" spans="1:21" ht="14.4" customHeight="1" x14ac:dyDescent="0.3">
      <c r="A480" s="831">
        <v>7</v>
      </c>
      <c r="B480" s="832" t="s">
        <v>1830</v>
      </c>
      <c r="C480" s="832" t="s">
        <v>1836</v>
      </c>
      <c r="D480" s="833" t="s">
        <v>2769</v>
      </c>
      <c r="E480" s="834" t="s">
        <v>1863</v>
      </c>
      <c r="F480" s="832" t="s">
        <v>1831</v>
      </c>
      <c r="G480" s="832" t="s">
        <v>2190</v>
      </c>
      <c r="H480" s="832" t="s">
        <v>570</v>
      </c>
      <c r="I480" s="832" t="s">
        <v>2271</v>
      </c>
      <c r="J480" s="832" t="s">
        <v>2272</v>
      </c>
      <c r="K480" s="832" t="s">
        <v>2198</v>
      </c>
      <c r="L480" s="835">
        <v>338.58</v>
      </c>
      <c r="M480" s="835">
        <v>2370.06</v>
      </c>
      <c r="N480" s="832">
        <v>7</v>
      </c>
      <c r="O480" s="836">
        <v>1</v>
      </c>
      <c r="P480" s="835">
        <v>2370.06</v>
      </c>
      <c r="Q480" s="837">
        <v>1</v>
      </c>
      <c r="R480" s="832">
        <v>7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7</v>
      </c>
      <c r="B481" s="832" t="s">
        <v>1830</v>
      </c>
      <c r="C481" s="832" t="s">
        <v>1836</v>
      </c>
      <c r="D481" s="833" t="s">
        <v>2769</v>
      </c>
      <c r="E481" s="834" t="s">
        <v>1863</v>
      </c>
      <c r="F481" s="832" t="s">
        <v>1831</v>
      </c>
      <c r="G481" s="832" t="s">
        <v>2190</v>
      </c>
      <c r="H481" s="832" t="s">
        <v>570</v>
      </c>
      <c r="I481" s="832" t="s">
        <v>2620</v>
      </c>
      <c r="J481" s="832" t="s">
        <v>2197</v>
      </c>
      <c r="K481" s="832" t="s">
        <v>2205</v>
      </c>
      <c r="L481" s="835">
        <v>677.17</v>
      </c>
      <c r="M481" s="835">
        <v>2031.5099999999998</v>
      </c>
      <c r="N481" s="832">
        <v>3</v>
      </c>
      <c r="O481" s="836">
        <v>0.5</v>
      </c>
      <c r="P481" s="835">
        <v>2031.5099999999998</v>
      </c>
      <c r="Q481" s="837">
        <v>1</v>
      </c>
      <c r="R481" s="832">
        <v>3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7</v>
      </c>
      <c r="B482" s="832" t="s">
        <v>1830</v>
      </c>
      <c r="C482" s="832" t="s">
        <v>1836</v>
      </c>
      <c r="D482" s="833" t="s">
        <v>2769</v>
      </c>
      <c r="E482" s="834" t="s">
        <v>1863</v>
      </c>
      <c r="F482" s="832" t="s">
        <v>1831</v>
      </c>
      <c r="G482" s="832" t="s">
        <v>2190</v>
      </c>
      <c r="H482" s="832" t="s">
        <v>660</v>
      </c>
      <c r="I482" s="832" t="s">
        <v>2199</v>
      </c>
      <c r="J482" s="832" t="s">
        <v>2195</v>
      </c>
      <c r="K482" s="832" t="s">
        <v>2198</v>
      </c>
      <c r="L482" s="835">
        <v>338.58</v>
      </c>
      <c r="M482" s="835">
        <v>5755.86</v>
      </c>
      <c r="N482" s="832">
        <v>17</v>
      </c>
      <c r="O482" s="836">
        <v>5.5</v>
      </c>
      <c r="P482" s="835">
        <v>5755.86</v>
      </c>
      <c r="Q482" s="837">
        <v>1</v>
      </c>
      <c r="R482" s="832">
        <v>17</v>
      </c>
      <c r="S482" s="837">
        <v>1</v>
      </c>
      <c r="T482" s="836">
        <v>5.5</v>
      </c>
      <c r="U482" s="838">
        <v>1</v>
      </c>
    </row>
    <row r="483" spans="1:21" ht="14.4" customHeight="1" x14ac:dyDescent="0.3">
      <c r="A483" s="831">
        <v>7</v>
      </c>
      <c r="B483" s="832" t="s">
        <v>1830</v>
      </c>
      <c r="C483" s="832" t="s">
        <v>1836</v>
      </c>
      <c r="D483" s="833" t="s">
        <v>2769</v>
      </c>
      <c r="E483" s="834" t="s">
        <v>1863</v>
      </c>
      <c r="F483" s="832" t="s">
        <v>1831</v>
      </c>
      <c r="G483" s="832" t="s">
        <v>2190</v>
      </c>
      <c r="H483" s="832" t="s">
        <v>660</v>
      </c>
      <c r="I483" s="832" t="s">
        <v>2200</v>
      </c>
      <c r="J483" s="832" t="s">
        <v>2195</v>
      </c>
      <c r="K483" s="832" t="s">
        <v>2201</v>
      </c>
      <c r="L483" s="835">
        <v>1286.6199999999999</v>
      </c>
      <c r="M483" s="835">
        <v>1286.6199999999999</v>
      </c>
      <c r="N483" s="832">
        <v>1</v>
      </c>
      <c r="O483" s="836">
        <v>1</v>
      </c>
      <c r="P483" s="835">
        <v>1286.6199999999999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7</v>
      </c>
      <c r="B484" s="832" t="s">
        <v>1830</v>
      </c>
      <c r="C484" s="832" t="s">
        <v>1836</v>
      </c>
      <c r="D484" s="833" t="s">
        <v>2769</v>
      </c>
      <c r="E484" s="834" t="s">
        <v>1863</v>
      </c>
      <c r="F484" s="832" t="s">
        <v>1831</v>
      </c>
      <c r="G484" s="832" t="s">
        <v>2190</v>
      </c>
      <c r="H484" s="832" t="s">
        <v>660</v>
      </c>
      <c r="I484" s="832" t="s">
        <v>2206</v>
      </c>
      <c r="J484" s="832" t="s">
        <v>2195</v>
      </c>
      <c r="K484" s="832" t="s">
        <v>2207</v>
      </c>
      <c r="L484" s="835">
        <v>2573.2199999999998</v>
      </c>
      <c r="M484" s="835">
        <v>15439.32</v>
      </c>
      <c r="N484" s="832">
        <v>6</v>
      </c>
      <c r="O484" s="836">
        <v>2</v>
      </c>
      <c r="P484" s="835">
        <v>5146.4399999999996</v>
      </c>
      <c r="Q484" s="837">
        <v>0.33333333333333331</v>
      </c>
      <c r="R484" s="832">
        <v>2</v>
      </c>
      <c r="S484" s="837">
        <v>0.33333333333333331</v>
      </c>
      <c r="T484" s="836">
        <v>0.5</v>
      </c>
      <c r="U484" s="838">
        <v>0.25</v>
      </c>
    </row>
    <row r="485" spans="1:21" ht="14.4" customHeight="1" x14ac:dyDescent="0.3">
      <c r="A485" s="831">
        <v>7</v>
      </c>
      <c r="B485" s="832" t="s">
        <v>1830</v>
      </c>
      <c r="C485" s="832" t="s">
        <v>1836</v>
      </c>
      <c r="D485" s="833" t="s">
        <v>2769</v>
      </c>
      <c r="E485" s="834" t="s">
        <v>1863</v>
      </c>
      <c r="F485" s="832" t="s">
        <v>1831</v>
      </c>
      <c r="G485" s="832" t="s">
        <v>2190</v>
      </c>
      <c r="H485" s="832" t="s">
        <v>570</v>
      </c>
      <c r="I485" s="832" t="s">
        <v>2621</v>
      </c>
      <c r="J485" s="832" t="s">
        <v>2622</v>
      </c>
      <c r="K485" s="832" t="s">
        <v>2623</v>
      </c>
      <c r="L485" s="835">
        <v>1715.48</v>
      </c>
      <c r="M485" s="835">
        <v>3430.96</v>
      </c>
      <c r="N485" s="832">
        <v>2</v>
      </c>
      <c r="O485" s="836">
        <v>0.5</v>
      </c>
      <c r="P485" s="835">
        <v>3430.96</v>
      </c>
      <c r="Q485" s="837">
        <v>1</v>
      </c>
      <c r="R485" s="832">
        <v>2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7</v>
      </c>
      <c r="B486" s="832" t="s">
        <v>1830</v>
      </c>
      <c r="C486" s="832" t="s">
        <v>1836</v>
      </c>
      <c r="D486" s="833" t="s">
        <v>2769</v>
      </c>
      <c r="E486" s="834" t="s">
        <v>1863</v>
      </c>
      <c r="F486" s="832" t="s">
        <v>1831</v>
      </c>
      <c r="G486" s="832" t="s">
        <v>2190</v>
      </c>
      <c r="H486" s="832" t="s">
        <v>570</v>
      </c>
      <c r="I486" s="832" t="s">
        <v>2624</v>
      </c>
      <c r="J486" s="832" t="s">
        <v>2625</v>
      </c>
      <c r="K486" s="832" t="s">
        <v>2193</v>
      </c>
      <c r="L486" s="835">
        <v>1286.19</v>
      </c>
      <c r="M486" s="835">
        <v>2572.38</v>
      </c>
      <c r="N486" s="832">
        <v>2</v>
      </c>
      <c r="O486" s="836">
        <v>0.5</v>
      </c>
      <c r="P486" s="835">
        <v>2572.38</v>
      </c>
      <c r="Q486" s="837">
        <v>1</v>
      </c>
      <c r="R486" s="832">
        <v>2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7</v>
      </c>
      <c r="B487" s="832" t="s">
        <v>1830</v>
      </c>
      <c r="C487" s="832" t="s">
        <v>1836</v>
      </c>
      <c r="D487" s="833" t="s">
        <v>2769</v>
      </c>
      <c r="E487" s="834" t="s">
        <v>1863</v>
      </c>
      <c r="F487" s="832" t="s">
        <v>1831</v>
      </c>
      <c r="G487" s="832" t="s">
        <v>2190</v>
      </c>
      <c r="H487" s="832" t="s">
        <v>570</v>
      </c>
      <c r="I487" s="832" t="s">
        <v>2626</v>
      </c>
      <c r="J487" s="832" t="s">
        <v>2625</v>
      </c>
      <c r="K487" s="832" t="s">
        <v>2198</v>
      </c>
      <c r="L487" s="835">
        <v>1715.48</v>
      </c>
      <c r="M487" s="835">
        <v>5146.4400000000005</v>
      </c>
      <c r="N487" s="832">
        <v>3</v>
      </c>
      <c r="O487" s="836">
        <v>0.5</v>
      </c>
      <c r="P487" s="835">
        <v>5146.4400000000005</v>
      </c>
      <c r="Q487" s="837">
        <v>1</v>
      </c>
      <c r="R487" s="832">
        <v>3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7</v>
      </c>
      <c r="B488" s="832" t="s">
        <v>1830</v>
      </c>
      <c r="C488" s="832" t="s">
        <v>1836</v>
      </c>
      <c r="D488" s="833" t="s">
        <v>2769</v>
      </c>
      <c r="E488" s="834" t="s">
        <v>1863</v>
      </c>
      <c r="F488" s="832" t="s">
        <v>1831</v>
      </c>
      <c r="G488" s="832" t="s">
        <v>2208</v>
      </c>
      <c r="H488" s="832" t="s">
        <v>660</v>
      </c>
      <c r="I488" s="832" t="s">
        <v>1667</v>
      </c>
      <c r="J488" s="832" t="s">
        <v>677</v>
      </c>
      <c r="K488" s="832" t="s">
        <v>927</v>
      </c>
      <c r="L488" s="835">
        <v>0</v>
      </c>
      <c r="M488" s="835">
        <v>0</v>
      </c>
      <c r="N488" s="832">
        <v>17</v>
      </c>
      <c r="O488" s="836">
        <v>3</v>
      </c>
      <c r="P488" s="835">
        <v>0</v>
      </c>
      <c r="Q488" s="837"/>
      <c r="R488" s="832">
        <v>12</v>
      </c>
      <c r="S488" s="837">
        <v>0.70588235294117652</v>
      </c>
      <c r="T488" s="836">
        <v>2</v>
      </c>
      <c r="U488" s="838">
        <v>0.66666666666666663</v>
      </c>
    </row>
    <row r="489" spans="1:21" ht="14.4" customHeight="1" x14ac:dyDescent="0.3">
      <c r="A489" s="831">
        <v>7</v>
      </c>
      <c r="B489" s="832" t="s">
        <v>1830</v>
      </c>
      <c r="C489" s="832" t="s">
        <v>1836</v>
      </c>
      <c r="D489" s="833" t="s">
        <v>2769</v>
      </c>
      <c r="E489" s="834" t="s">
        <v>1863</v>
      </c>
      <c r="F489" s="832" t="s">
        <v>1831</v>
      </c>
      <c r="G489" s="832" t="s">
        <v>2208</v>
      </c>
      <c r="H489" s="832" t="s">
        <v>570</v>
      </c>
      <c r="I489" s="832" t="s">
        <v>2209</v>
      </c>
      <c r="J489" s="832" t="s">
        <v>2210</v>
      </c>
      <c r="K489" s="832" t="s">
        <v>2211</v>
      </c>
      <c r="L489" s="835">
        <v>227.69</v>
      </c>
      <c r="M489" s="835">
        <v>910.76</v>
      </c>
      <c r="N489" s="832">
        <v>4</v>
      </c>
      <c r="O489" s="836">
        <v>1</v>
      </c>
      <c r="P489" s="835">
        <v>683.06999999999994</v>
      </c>
      <c r="Q489" s="837">
        <v>0.74999999999999989</v>
      </c>
      <c r="R489" s="832">
        <v>3</v>
      </c>
      <c r="S489" s="837">
        <v>0.75</v>
      </c>
      <c r="T489" s="836">
        <v>0.5</v>
      </c>
      <c r="U489" s="838">
        <v>0.5</v>
      </c>
    </row>
    <row r="490" spans="1:21" ht="14.4" customHeight="1" x14ac:dyDescent="0.3">
      <c r="A490" s="831">
        <v>7</v>
      </c>
      <c r="B490" s="832" t="s">
        <v>1830</v>
      </c>
      <c r="C490" s="832" t="s">
        <v>1836</v>
      </c>
      <c r="D490" s="833" t="s">
        <v>2769</v>
      </c>
      <c r="E490" s="834" t="s">
        <v>1863</v>
      </c>
      <c r="F490" s="832" t="s">
        <v>1831</v>
      </c>
      <c r="G490" s="832" t="s">
        <v>2208</v>
      </c>
      <c r="H490" s="832" t="s">
        <v>570</v>
      </c>
      <c r="I490" s="832" t="s">
        <v>2212</v>
      </c>
      <c r="J490" s="832" t="s">
        <v>2210</v>
      </c>
      <c r="K490" s="832" t="s">
        <v>2213</v>
      </c>
      <c r="L490" s="835">
        <v>0</v>
      </c>
      <c r="M490" s="835">
        <v>0</v>
      </c>
      <c r="N490" s="832">
        <v>6</v>
      </c>
      <c r="O490" s="836">
        <v>1.5</v>
      </c>
      <c r="P490" s="835"/>
      <c r="Q490" s="837"/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7</v>
      </c>
      <c r="B491" s="832" t="s">
        <v>1830</v>
      </c>
      <c r="C491" s="832" t="s">
        <v>1836</v>
      </c>
      <c r="D491" s="833" t="s">
        <v>2769</v>
      </c>
      <c r="E491" s="834" t="s">
        <v>1863</v>
      </c>
      <c r="F491" s="832" t="s">
        <v>1831</v>
      </c>
      <c r="G491" s="832" t="s">
        <v>2214</v>
      </c>
      <c r="H491" s="832" t="s">
        <v>660</v>
      </c>
      <c r="I491" s="832" t="s">
        <v>2215</v>
      </c>
      <c r="J491" s="832" t="s">
        <v>2216</v>
      </c>
      <c r="K491" s="832" t="s">
        <v>2217</v>
      </c>
      <c r="L491" s="835">
        <v>60.39</v>
      </c>
      <c r="M491" s="835">
        <v>60.39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7</v>
      </c>
      <c r="B492" s="832" t="s">
        <v>1830</v>
      </c>
      <c r="C492" s="832" t="s">
        <v>1836</v>
      </c>
      <c r="D492" s="833" t="s">
        <v>2769</v>
      </c>
      <c r="E492" s="834" t="s">
        <v>1863</v>
      </c>
      <c r="F492" s="832" t="s">
        <v>1831</v>
      </c>
      <c r="G492" s="832" t="s">
        <v>2218</v>
      </c>
      <c r="H492" s="832" t="s">
        <v>570</v>
      </c>
      <c r="I492" s="832" t="s">
        <v>2363</v>
      </c>
      <c r="J492" s="832" t="s">
        <v>2313</v>
      </c>
      <c r="K492" s="832" t="s">
        <v>2364</v>
      </c>
      <c r="L492" s="835">
        <v>1019.46</v>
      </c>
      <c r="M492" s="835">
        <v>3058.38</v>
      </c>
      <c r="N492" s="832">
        <v>3</v>
      </c>
      <c r="O492" s="836">
        <v>1</v>
      </c>
      <c r="P492" s="835">
        <v>3058.38</v>
      </c>
      <c r="Q492" s="837">
        <v>1</v>
      </c>
      <c r="R492" s="832">
        <v>3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7</v>
      </c>
      <c r="B493" s="832" t="s">
        <v>1830</v>
      </c>
      <c r="C493" s="832" t="s">
        <v>1836</v>
      </c>
      <c r="D493" s="833" t="s">
        <v>2769</v>
      </c>
      <c r="E493" s="834" t="s">
        <v>1863</v>
      </c>
      <c r="F493" s="832" t="s">
        <v>1831</v>
      </c>
      <c r="G493" s="832" t="s">
        <v>2218</v>
      </c>
      <c r="H493" s="832" t="s">
        <v>570</v>
      </c>
      <c r="I493" s="832" t="s">
        <v>2365</v>
      </c>
      <c r="J493" s="832" t="s">
        <v>2313</v>
      </c>
      <c r="K493" s="832" t="s">
        <v>2366</v>
      </c>
      <c r="L493" s="835">
        <v>764.6</v>
      </c>
      <c r="M493" s="835">
        <v>4587.6000000000004</v>
      </c>
      <c r="N493" s="832">
        <v>6</v>
      </c>
      <c r="O493" s="836">
        <v>2</v>
      </c>
      <c r="P493" s="835">
        <v>1529.2</v>
      </c>
      <c r="Q493" s="837">
        <v>0.33333333333333331</v>
      </c>
      <c r="R493" s="832">
        <v>2</v>
      </c>
      <c r="S493" s="837">
        <v>0.33333333333333331</v>
      </c>
      <c r="T493" s="836">
        <v>1</v>
      </c>
      <c r="U493" s="838">
        <v>0.5</v>
      </c>
    </row>
    <row r="494" spans="1:21" ht="14.4" customHeight="1" x14ac:dyDescent="0.3">
      <c r="A494" s="831">
        <v>7</v>
      </c>
      <c r="B494" s="832" t="s">
        <v>1830</v>
      </c>
      <c r="C494" s="832" t="s">
        <v>1836</v>
      </c>
      <c r="D494" s="833" t="s">
        <v>2769</v>
      </c>
      <c r="E494" s="834" t="s">
        <v>1863</v>
      </c>
      <c r="F494" s="832" t="s">
        <v>1831</v>
      </c>
      <c r="G494" s="832" t="s">
        <v>2218</v>
      </c>
      <c r="H494" s="832" t="s">
        <v>570</v>
      </c>
      <c r="I494" s="832" t="s">
        <v>2219</v>
      </c>
      <c r="J494" s="832" t="s">
        <v>2220</v>
      </c>
      <c r="K494" s="832" t="s">
        <v>2221</v>
      </c>
      <c r="L494" s="835">
        <v>92.11</v>
      </c>
      <c r="M494" s="835">
        <v>460.55</v>
      </c>
      <c r="N494" s="832">
        <v>5</v>
      </c>
      <c r="O494" s="836">
        <v>1</v>
      </c>
      <c r="P494" s="835">
        <v>460.55</v>
      </c>
      <c r="Q494" s="837">
        <v>1</v>
      </c>
      <c r="R494" s="832">
        <v>5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7</v>
      </c>
      <c r="B495" s="832" t="s">
        <v>1830</v>
      </c>
      <c r="C495" s="832" t="s">
        <v>1836</v>
      </c>
      <c r="D495" s="833" t="s">
        <v>2769</v>
      </c>
      <c r="E495" s="834" t="s">
        <v>1863</v>
      </c>
      <c r="F495" s="832" t="s">
        <v>1831</v>
      </c>
      <c r="G495" s="832" t="s">
        <v>2509</v>
      </c>
      <c r="H495" s="832" t="s">
        <v>570</v>
      </c>
      <c r="I495" s="832" t="s">
        <v>2510</v>
      </c>
      <c r="J495" s="832" t="s">
        <v>2511</v>
      </c>
      <c r="K495" s="832" t="s">
        <v>2512</v>
      </c>
      <c r="L495" s="835">
        <v>38.56</v>
      </c>
      <c r="M495" s="835">
        <v>192.8</v>
      </c>
      <c r="N495" s="832">
        <v>5</v>
      </c>
      <c r="O495" s="836">
        <v>1.5</v>
      </c>
      <c r="P495" s="835">
        <v>192.8</v>
      </c>
      <c r="Q495" s="837">
        <v>1</v>
      </c>
      <c r="R495" s="832">
        <v>5</v>
      </c>
      <c r="S495" s="837">
        <v>1</v>
      </c>
      <c r="T495" s="836">
        <v>1.5</v>
      </c>
      <c r="U495" s="838">
        <v>1</v>
      </c>
    </row>
    <row r="496" spans="1:21" ht="14.4" customHeight="1" x14ac:dyDescent="0.3">
      <c r="A496" s="831">
        <v>7</v>
      </c>
      <c r="B496" s="832" t="s">
        <v>1830</v>
      </c>
      <c r="C496" s="832" t="s">
        <v>1836</v>
      </c>
      <c r="D496" s="833" t="s">
        <v>2769</v>
      </c>
      <c r="E496" s="834" t="s">
        <v>1863</v>
      </c>
      <c r="F496" s="832" t="s">
        <v>1831</v>
      </c>
      <c r="G496" s="832" t="s">
        <v>2222</v>
      </c>
      <c r="H496" s="832" t="s">
        <v>570</v>
      </c>
      <c r="I496" s="832" t="s">
        <v>2627</v>
      </c>
      <c r="J496" s="832" t="s">
        <v>2628</v>
      </c>
      <c r="K496" s="832" t="s">
        <v>2228</v>
      </c>
      <c r="L496" s="835">
        <v>187.92</v>
      </c>
      <c r="M496" s="835">
        <v>1127.52</v>
      </c>
      <c r="N496" s="832">
        <v>6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7</v>
      </c>
      <c r="B497" s="832" t="s">
        <v>1830</v>
      </c>
      <c r="C497" s="832" t="s">
        <v>1836</v>
      </c>
      <c r="D497" s="833" t="s">
        <v>2769</v>
      </c>
      <c r="E497" s="834" t="s">
        <v>1863</v>
      </c>
      <c r="F497" s="832" t="s">
        <v>1831</v>
      </c>
      <c r="G497" s="832" t="s">
        <v>2222</v>
      </c>
      <c r="H497" s="832" t="s">
        <v>570</v>
      </c>
      <c r="I497" s="832" t="s">
        <v>2273</v>
      </c>
      <c r="J497" s="832" t="s">
        <v>2274</v>
      </c>
      <c r="K497" s="832" t="s">
        <v>2275</v>
      </c>
      <c r="L497" s="835">
        <v>140.94999999999999</v>
      </c>
      <c r="M497" s="835">
        <v>1268.55</v>
      </c>
      <c r="N497" s="832">
        <v>9</v>
      </c>
      <c r="O497" s="836">
        <v>2.5</v>
      </c>
      <c r="P497" s="835">
        <v>704.75</v>
      </c>
      <c r="Q497" s="837">
        <v>0.55555555555555558</v>
      </c>
      <c r="R497" s="832">
        <v>5</v>
      </c>
      <c r="S497" s="837">
        <v>0.55555555555555558</v>
      </c>
      <c r="T497" s="836">
        <v>1.5</v>
      </c>
      <c r="U497" s="838">
        <v>0.6</v>
      </c>
    </row>
    <row r="498" spans="1:21" ht="14.4" customHeight="1" x14ac:dyDescent="0.3">
      <c r="A498" s="831">
        <v>7</v>
      </c>
      <c r="B498" s="832" t="s">
        <v>1830</v>
      </c>
      <c r="C498" s="832" t="s">
        <v>1836</v>
      </c>
      <c r="D498" s="833" t="s">
        <v>2769</v>
      </c>
      <c r="E498" s="834" t="s">
        <v>1863</v>
      </c>
      <c r="F498" s="832" t="s">
        <v>1831</v>
      </c>
      <c r="G498" s="832" t="s">
        <v>2222</v>
      </c>
      <c r="H498" s="832" t="s">
        <v>570</v>
      </c>
      <c r="I498" s="832" t="s">
        <v>2367</v>
      </c>
      <c r="J498" s="832" t="s">
        <v>2227</v>
      </c>
      <c r="K498" s="832" t="s">
        <v>2228</v>
      </c>
      <c r="L498" s="835">
        <v>187.92</v>
      </c>
      <c r="M498" s="835">
        <v>2818.8</v>
      </c>
      <c r="N498" s="832">
        <v>15</v>
      </c>
      <c r="O498" s="836">
        <v>2</v>
      </c>
      <c r="P498" s="835">
        <v>2818.8</v>
      </c>
      <c r="Q498" s="837">
        <v>1</v>
      </c>
      <c r="R498" s="832">
        <v>15</v>
      </c>
      <c r="S498" s="837">
        <v>1</v>
      </c>
      <c r="T498" s="836">
        <v>2</v>
      </c>
      <c r="U498" s="838">
        <v>1</v>
      </c>
    </row>
    <row r="499" spans="1:21" ht="14.4" customHeight="1" x14ac:dyDescent="0.3">
      <c r="A499" s="831">
        <v>7</v>
      </c>
      <c r="B499" s="832" t="s">
        <v>1830</v>
      </c>
      <c r="C499" s="832" t="s">
        <v>1836</v>
      </c>
      <c r="D499" s="833" t="s">
        <v>2769</v>
      </c>
      <c r="E499" s="834" t="s">
        <v>1863</v>
      </c>
      <c r="F499" s="832" t="s">
        <v>1831</v>
      </c>
      <c r="G499" s="832" t="s">
        <v>2222</v>
      </c>
      <c r="H499" s="832" t="s">
        <v>570</v>
      </c>
      <c r="I499" s="832" t="s">
        <v>2514</v>
      </c>
      <c r="J499" s="832" t="s">
        <v>2224</v>
      </c>
      <c r="K499" s="832" t="s">
        <v>2340</v>
      </c>
      <c r="L499" s="835">
        <v>93.96</v>
      </c>
      <c r="M499" s="835">
        <v>187.92</v>
      </c>
      <c r="N499" s="832">
        <v>2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7</v>
      </c>
      <c r="B500" s="832" t="s">
        <v>1830</v>
      </c>
      <c r="C500" s="832" t="s">
        <v>1836</v>
      </c>
      <c r="D500" s="833" t="s">
        <v>2769</v>
      </c>
      <c r="E500" s="834" t="s">
        <v>1863</v>
      </c>
      <c r="F500" s="832" t="s">
        <v>1831</v>
      </c>
      <c r="G500" s="832" t="s">
        <v>2222</v>
      </c>
      <c r="H500" s="832" t="s">
        <v>570</v>
      </c>
      <c r="I500" s="832" t="s">
        <v>2223</v>
      </c>
      <c r="J500" s="832" t="s">
        <v>2224</v>
      </c>
      <c r="K500" s="832" t="s">
        <v>2225</v>
      </c>
      <c r="L500" s="835">
        <v>156.61000000000001</v>
      </c>
      <c r="M500" s="835">
        <v>313.22000000000003</v>
      </c>
      <c r="N500" s="832">
        <v>2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7</v>
      </c>
      <c r="B501" s="832" t="s">
        <v>1830</v>
      </c>
      <c r="C501" s="832" t="s">
        <v>1836</v>
      </c>
      <c r="D501" s="833" t="s">
        <v>2769</v>
      </c>
      <c r="E501" s="834" t="s">
        <v>1863</v>
      </c>
      <c r="F501" s="832" t="s">
        <v>1831</v>
      </c>
      <c r="G501" s="832" t="s">
        <v>2222</v>
      </c>
      <c r="H501" s="832" t="s">
        <v>570</v>
      </c>
      <c r="I501" s="832" t="s">
        <v>2368</v>
      </c>
      <c r="J501" s="832" t="s">
        <v>1340</v>
      </c>
      <c r="K501" s="832" t="s">
        <v>2277</v>
      </c>
      <c r="L501" s="835">
        <v>300.68</v>
      </c>
      <c r="M501" s="835">
        <v>902.04</v>
      </c>
      <c r="N501" s="832">
        <v>3</v>
      </c>
      <c r="O501" s="836">
        <v>1.5</v>
      </c>
      <c r="P501" s="835">
        <v>902.04</v>
      </c>
      <c r="Q501" s="837">
        <v>1</v>
      </c>
      <c r="R501" s="832">
        <v>3</v>
      </c>
      <c r="S501" s="837">
        <v>1</v>
      </c>
      <c r="T501" s="836">
        <v>1.5</v>
      </c>
      <c r="U501" s="838">
        <v>1</v>
      </c>
    </row>
    <row r="502" spans="1:21" ht="14.4" customHeight="1" x14ac:dyDescent="0.3">
      <c r="A502" s="831">
        <v>7</v>
      </c>
      <c r="B502" s="832" t="s">
        <v>1830</v>
      </c>
      <c r="C502" s="832" t="s">
        <v>1836</v>
      </c>
      <c r="D502" s="833" t="s">
        <v>2769</v>
      </c>
      <c r="E502" s="834" t="s">
        <v>1863</v>
      </c>
      <c r="F502" s="832" t="s">
        <v>1831</v>
      </c>
      <c r="G502" s="832" t="s">
        <v>2222</v>
      </c>
      <c r="H502" s="832" t="s">
        <v>570</v>
      </c>
      <c r="I502" s="832" t="s">
        <v>2629</v>
      </c>
      <c r="J502" s="832" t="s">
        <v>1342</v>
      </c>
      <c r="K502" s="832" t="s">
        <v>2277</v>
      </c>
      <c r="L502" s="835">
        <v>300.68</v>
      </c>
      <c r="M502" s="835">
        <v>902.04</v>
      </c>
      <c r="N502" s="832">
        <v>3</v>
      </c>
      <c r="O502" s="836">
        <v>0.5</v>
      </c>
      <c r="P502" s="835">
        <v>902.04</v>
      </c>
      <c r="Q502" s="837">
        <v>1</v>
      </c>
      <c r="R502" s="832">
        <v>3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7</v>
      </c>
      <c r="B503" s="832" t="s">
        <v>1830</v>
      </c>
      <c r="C503" s="832" t="s">
        <v>1836</v>
      </c>
      <c r="D503" s="833" t="s">
        <v>2769</v>
      </c>
      <c r="E503" s="834" t="s">
        <v>1863</v>
      </c>
      <c r="F503" s="832" t="s">
        <v>1831</v>
      </c>
      <c r="G503" s="832" t="s">
        <v>2222</v>
      </c>
      <c r="H503" s="832" t="s">
        <v>570</v>
      </c>
      <c r="I503" s="832" t="s">
        <v>2630</v>
      </c>
      <c r="J503" s="832" t="s">
        <v>2631</v>
      </c>
      <c r="K503" s="832" t="s">
        <v>2340</v>
      </c>
      <c r="L503" s="835">
        <v>93.96</v>
      </c>
      <c r="M503" s="835">
        <v>281.88</v>
      </c>
      <c r="N503" s="832">
        <v>3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7</v>
      </c>
      <c r="B504" s="832" t="s">
        <v>1830</v>
      </c>
      <c r="C504" s="832" t="s">
        <v>1836</v>
      </c>
      <c r="D504" s="833" t="s">
        <v>2769</v>
      </c>
      <c r="E504" s="834" t="s">
        <v>1863</v>
      </c>
      <c r="F504" s="832" t="s">
        <v>1831</v>
      </c>
      <c r="G504" s="832" t="s">
        <v>2222</v>
      </c>
      <c r="H504" s="832" t="s">
        <v>570</v>
      </c>
      <c r="I504" s="832" t="s">
        <v>2632</v>
      </c>
      <c r="J504" s="832" t="s">
        <v>2633</v>
      </c>
      <c r="K504" s="832" t="s">
        <v>2634</v>
      </c>
      <c r="L504" s="835">
        <v>375.85</v>
      </c>
      <c r="M504" s="835">
        <v>3382.6500000000005</v>
      </c>
      <c r="N504" s="832">
        <v>9</v>
      </c>
      <c r="O504" s="836">
        <v>1.5</v>
      </c>
      <c r="P504" s="835">
        <v>1127.5500000000002</v>
      </c>
      <c r="Q504" s="837">
        <v>0.33333333333333331</v>
      </c>
      <c r="R504" s="832">
        <v>3</v>
      </c>
      <c r="S504" s="837">
        <v>0.33333333333333331</v>
      </c>
      <c r="T504" s="836">
        <v>0.5</v>
      </c>
      <c r="U504" s="838">
        <v>0.33333333333333331</v>
      </c>
    </row>
    <row r="505" spans="1:21" ht="14.4" customHeight="1" x14ac:dyDescent="0.3">
      <c r="A505" s="831">
        <v>7</v>
      </c>
      <c r="B505" s="832" t="s">
        <v>1830</v>
      </c>
      <c r="C505" s="832" t="s">
        <v>1836</v>
      </c>
      <c r="D505" s="833" t="s">
        <v>2769</v>
      </c>
      <c r="E505" s="834" t="s">
        <v>1863</v>
      </c>
      <c r="F505" s="832" t="s">
        <v>1831</v>
      </c>
      <c r="G505" s="832" t="s">
        <v>2222</v>
      </c>
      <c r="H505" s="832" t="s">
        <v>570</v>
      </c>
      <c r="I505" s="832" t="s">
        <v>2226</v>
      </c>
      <c r="J505" s="832" t="s">
        <v>2227</v>
      </c>
      <c r="K505" s="832" t="s">
        <v>2228</v>
      </c>
      <c r="L505" s="835">
        <v>187.92</v>
      </c>
      <c r="M505" s="835">
        <v>751.68</v>
      </c>
      <c r="N505" s="832">
        <v>4</v>
      </c>
      <c r="O505" s="836">
        <v>0.5</v>
      </c>
      <c r="P505" s="835">
        <v>751.68</v>
      </c>
      <c r="Q505" s="837">
        <v>1</v>
      </c>
      <c r="R505" s="832">
        <v>4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7</v>
      </c>
      <c r="B506" s="832" t="s">
        <v>1830</v>
      </c>
      <c r="C506" s="832" t="s">
        <v>1836</v>
      </c>
      <c r="D506" s="833" t="s">
        <v>2769</v>
      </c>
      <c r="E506" s="834" t="s">
        <v>1863</v>
      </c>
      <c r="F506" s="832" t="s">
        <v>1831</v>
      </c>
      <c r="G506" s="832" t="s">
        <v>1928</v>
      </c>
      <c r="H506" s="832" t="s">
        <v>570</v>
      </c>
      <c r="I506" s="832" t="s">
        <v>2635</v>
      </c>
      <c r="J506" s="832" t="s">
        <v>2636</v>
      </c>
      <c r="K506" s="832" t="s">
        <v>2637</v>
      </c>
      <c r="L506" s="835">
        <v>0</v>
      </c>
      <c r="M506" s="835">
        <v>0</v>
      </c>
      <c r="N506" s="832">
        <v>1</v>
      </c>
      <c r="O506" s="836">
        <v>0.5</v>
      </c>
      <c r="P506" s="835"/>
      <c r="Q506" s="837"/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7</v>
      </c>
      <c r="B507" s="832" t="s">
        <v>1830</v>
      </c>
      <c r="C507" s="832" t="s">
        <v>1836</v>
      </c>
      <c r="D507" s="833" t="s">
        <v>2769</v>
      </c>
      <c r="E507" s="834" t="s">
        <v>1863</v>
      </c>
      <c r="F507" s="832" t="s">
        <v>1831</v>
      </c>
      <c r="G507" s="832" t="s">
        <v>2233</v>
      </c>
      <c r="H507" s="832" t="s">
        <v>660</v>
      </c>
      <c r="I507" s="832" t="s">
        <v>2638</v>
      </c>
      <c r="J507" s="832" t="s">
        <v>2235</v>
      </c>
      <c r="K507" s="832" t="s">
        <v>2639</v>
      </c>
      <c r="L507" s="835">
        <v>161.06</v>
      </c>
      <c r="M507" s="835">
        <v>161.06</v>
      </c>
      <c r="N507" s="832">
        <v>1</v>
      </c>
      <c r="O507" s="836">
        <v>1</v>
      </c>
      <c r="P507" s="835">
        <v>161.06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7</v>
      </c>
      <c r="B508" s="832" t="s">
        <v>1830</v>
      </c>
      <c r="C508" s="832" t="s">
        <v>1836</v>
      </c>
      <c r="D508" s="833" t="s">
        <v>2769</v>
      </c>
      <c r="E508" s="834" t="s">
        <v>1863</v>
      </c>
      <c r="F508" s="832" t="s">
        <v>1831</v>
      </c>
      <c r="G508" s="832" t="s">
        <v>2233</v>
      </c>
      <c r="H508" s="832" t="s">
        <v>660</v>
      </c>
      <c r="I508" s="832" t="s">
        <v>2237</v>
      </c>
      <c r="J508" s="832" t="s">
        <v>2235</v>
      </c>
      <c r="K508" s="832" t="s">
        <v>2238</v>
      </c>
      <c r="L508" s="835">
        <v>533.42999999999995</v>
      </c>
      <c r="M508" s="835">
        <v>1066.8599999999999</v>
      </c>
      <c r="N508" s="832">
        <v>2</v>
      </c>
      <c r="O508" s="836">
        <v>1</v>
      </c>
      <c r="P508" s="835">
        <v>1066.8599999999999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7</v>
      </c>
      <c r="B509" s="832" t="s">
        <v>1830</v>
      </c>
      <c r="C509" s="832" t="s">
        <v>1836</v>
      </c>
      <c r="D509" s="833" t="s">
        <v>2769</v>
      </c>
      <c r="E509" s="834" t="s">
        <v>1863</v>
      </c>
      <c r="F509" s="832" t="s">
        <v>1831</v>
      </c>
      <c r="G509" s="832" t="s">
        <v>2233</v>
      </c>
      <c r="H509" s="832" t="s">
        <v>570</v>
      </c>
      <c r="I509" s="832" t="s">
        <v>2640</v>
      </c>
      <c r="J509" s="832" t="s">
        <v>2235</v>
      </c>
      <c r="K509" s="832" t="s">
        <v>2639</v>
      </c>
      <c r="L509" s="835">
        <v>161.06</v>
      </c>
      <c r="M509" s="835">
        <v>483.18</v>
      </c>
      <c r="N509" s="832">
        <v>3</v>
      </c>
      <c r="O509" s="836">
        <v>1</v>
      </c>
      <c r="P509" s="835">
        <v>483.18</v>
      </c>
      <c r="Q509" s="837">
        <v>1</v>
      </c>
      <c r="R509" s="832">
        <v>3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7</v>
      </c>
      <c r="B510" s="832" t="s">
        <v>1830</v>
      </c>
      <c r="C510" s="832" t="s">
        <v>1836</v>
      </c>
      <c r="D510" s="833" t="s">
        <v>2769</v>
      </c>
      <c r="E510" s="834" t="s">
        <v>1863</v>
      </c>
      <c r="F510" s="832" t="s">
        <v>1831</v>
      </c>
      <c r="G510" s="832" t="s">
        <v>2233</v>
      </c>
      <c r="H510" s="832" t="s">
        <v>570</v>
      </c>
      <c r="I510" s="832" t="s">
        <v>2239</v>
      </c>
      <c r="J510" s="832" t="s">
        <v>2235</v>
      </c>
      <c r="K510" s="832" t="s">
        <v>2240</v>
      </c>
      <c r="L510" s="835">
        <v>400.17</v>
      </c>
      <c r="M510" s="835">
        <v>400.17</v>
      </c>
      <c r="N510" s="832">
        <v>1</v>
      </c>
      <c r="O510" s="836">
        <v>0.5</v>
      </c>
      <c r="P510" s="835">
        <v>400.17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7</v>
      </c>
      <c r="B511" s="832" t="s">
        <v>1830</v>
      </c>
      <c r="C511" s="832" t="s">
        <v>1836</v>
      </c>
      <c r="D511" s="833" t="s">
        <v>2769</v>
      </c>
      <c r="E511" s="834" t="s">
        <v>1863</v>
      </c>
      <c r="F511" s="832" t="s">
        <v>1831</v>
      </c>
      <c r="G511" s="832" t="s">
        <v>1986</v>
      </c>
      <c r="H511" s="832" t="s">
        <v>570</v>
      </c>
      <c r="I511" s="832" t="s">
        <v>2641</v>
      </c>
      <c r="J511" s="832" t="s">
        <v>2642</v>
      </c>
      <c r="K511" s="832" t="s">
        <v>1989</v>
      </c>
      <c r="L511" s="835">
        <v>0</v>
      </c>
      <c r="M511" s="835">
        <v>0</v>
      </c>
      <c r="N511" s="832">
        <v>1</v>
      </c>
      <c r="O511" s="836">
        <v>1</v>
      </c>
      <c r="P511" s="835"/>
      <c r="Q511" s="837"/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7</v>
      </c>
      <c r="B512" s="832" t="s">
        <v>1830</v>
      </c>
      <c r="C512" s="832" t="s">
        <v>1836</v>
      </c>
      <c r="D512" s="833" t="s">
        <v>2769</v>
      </c>
      <c r="E512" s="834" t="s">
        <v>1863</v>
      </c>
      <c r="F512" s="832" t="s">
        <v>1831</v>
      </c>
      <c r="G512" s="832" t="s">
        <v>1986</v>
      </c>
      <c r="H512" s="832" t="s">
        <v>660</v>
      </c>
      <c r="I512" s="832" t="s">
        <v>1693</v>
      </c>
      <c r="J512" s="832" t="s">
        <v>1011</v>
      </c>
      <c r="K512" s="832" t="s">
        <v>1694</v>
      </c>
      <c r="L512" s="835">
        <v>0</v>
      </c>
      <c r="M512" s="835">
        <v>0</v>
      </c>
      <c r="N512" s="832">
        <v>2</v>
      </c>
      <c r="O512" s="836">
        <v>1</v>
      </c>
      <c r="P512" s="835">
        <v>0</v>
      </c>
      <c r="Q512" s="837"/>
      <c r="R512" s="832">
        <v>2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7</v>
      </c>
      <c r="B513" s="832" t="s">
        <v>1830</v>
      </c>
      <c r="C513" s="832" t="s">
        <v>1836</v>
      </c>
      <c r="D513" s="833" t="s">
        <v>2769</v>
      </c>
      <c r="E513" s="834" t="s">
        <v>1863</v>
      </c>
      <c r="F513" s="832" t="s">
        <v>1831</v>
      </c>
      <c r="G513" s="832" t="s">
        <v>2030</v>
      </c>
      <c r="H513" s="832" t="s">
        <v>570</v>
      </c>
      <c r="I513" s="832" t="s">
        <v>2279</v>
      </c>
      <c r="J513" s="832" t="s">
        <v>2032</v>
      </c>
      <c r="K513" s="832" t="s">
        <v>2280</v>
      </c>
      <c r="L513" s="835">
        <v>99.94</v>
      </c>
      <c r="M513" s="835">
        <v>799.52</v>
      </c>
      <c r="N513" s="832">
        <v>8</v>
      </c>
      <c r="O513" s="836">
        <v>1</v>
      </c>
      <c r="P513" s="835">
        <v>799.52</v>
      </c>
      <c r="Q513" s="837">
        <v>1</v>
      </c>
      <c r="R513" s="832">
        <v>8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7</v>
      </c>
      <c r="B514" s="832" t="s">
        <v>1830</v>
      </c>
      <c r="C514" s="832" t="s">
        <v>1836</v>
      </c>
      <c r="D514" s="833" t="s">
        <v>2769</v>
      </c>
      <c r="E514" s="834" t="s">
        <v>1863</v>
      </c>
      <c r="F514" s="832" t="s">
        <v>1831</v>
      </c>
      <c r="G514" s="832" t="s">
        <v>2030</v>
      </c>
      <c r="H514" s="832" t="s">
        <v>570</v>
      </c>
      <c r="I514" s="832" t="s">
        <v>2031</v>
      </c>
      <c r="J514" s="832" t="s">
        <v>2032</v>
      </c>
      <c r="K514" s="832" t="s">
        <v>2033</v>
      </c>
      <c r="L514" s="835">
        <v>299.83999999999997</v>
      </c>
      <c r="M514" s="835">
        <v>3897.92</v>
      </c>
      <c r="N514" s="832">
        <v>13</v>
      </c>
      <c r="O514" s="836">
        <v>3</v>
      </c>
      <c r="P514" s="835">
        <v>2098.88</v>
      </c>
      <c r="Q514" s="837">
        <v>0.53846153846153844</v>
      </c>
      <c r="R514" s="832">
        <v>7</v>
      </c>
      <c r="S514" s="837">
        <v>0.53846153846153844</v>
      </c>
      <c r="T514" s="836">
        <v>2</v>
      </c>
      <c r="U514" s="838">
        <v>0.66666666666666663</v>
      </c>
    </row>
    <row r="515" spans="1:21" ht="14.4" customHeight="1" x14ac:dyDescent="0.3">
      <c r="A515" s="831">
        <v>7</v>
      </c>
      <c r="B515" s="832" t="s">
        <v>1830</v>
      </c>
      <c r="C515" s="832" t="s">
        <v>1836</v>
      </c>
      <c r="D515" s="833" t="s">
        <v>2769</v>
      </c>
      <c r="E515" s="834" t="s">
        <v>1863</v>
      </c>
      <c r="F515" s="832" t="s">
        <v>1831</v>
      </c>
      <c r="G515" s="832" t="s">
        <v>2030</v>
      </c>
      <c r="H515" s="832" t="s">
        <v>570</v>
      </c>
      <c r="I515" s="832" t="s">
        <v>2065</v>
      </c>
      <c r="J515" s="832" t="s">
        <v>1360</v>
      </c>
      <c r="K515" s="832" t="s">
        <v>1361</v>
      </c>
      <c r="L515" s="835">
        <v>50.32</v>
      </c>
      <c r="M515" s="835">
        <v>603.84</v>
      </c>
      <c r="N515" s="832">
        <v>12</v>
      </c>
      <c r="O515" s="836">
        <v>3.5</v>
      </c>
      <c r="P515" s="835">
        <v>251.6</v>
      </c>
      <c r="Q515" s="837">
        <v>0.41666666666666663</v>
      </c>
      <c r="R515" s="832">
        <v>5</v>
      </c>
      <c r="S515" s="837">
        <v>0.41666666666666669</v>
      </c>
      <c r="T515" s="836">
        <v>1.5</v>
      </c>
      <c r="U515" s="838">
        <v>0.42857142857142855</v>
      </c>
    </row>
    <row r="516" spans="1:21" ht="14.4" customHeight="1" x14ac:dyDescent="0.3">
      <c r="A516" s="831">
        <v>7</v>
      </c>
      <c r="B516" s="832" t="s">
        <v>1830</v>
      </c>
      <c r="C516" s="832" t="s">
        <v>1836</v>
      </c>
      <c r="D516" s="833" t="s">
        <v>2769</v>
      </c>
      <c r="E516" s="834" t="s">
        <v>1863</v>
      </c>
      <c r="F516" s="832" t="s">
        <v>1831</v>
      </c>
      <c r="G516" s="832" t="s">
        <v>2030</v>
      </c>
      <c r="H516" s="832" t="s">
        <v>570</v>
      </c>
      <c r="I516" s="832" t="s">
        <v>2241</v>
      </c>
      <c r="J516" s="832" t="s">
        <v>2242</v>
      </c>
      <c r="K516" s="832" t="s">
        <v>2243</v>
      </c>
      <c r="L516" s="835">
        <v>99.94</v>
      </c>
      <c r="M516" s="835">
        <v>99.94</v>
      </c>
      <c r="N516" s="832">
        <v>1</v>
      </c>
      <c r="O516" s="836">
        <v>0.5</v>
      </c>
      <c r="P516" s="835">
        <v>99.94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7</v>
      </c>
      <c r="B517" s="832" t="s">
        <v>1830</v>
      </c>
      <c r="C517" s="832" t="s">
        <v>1836</v>
      </c>
      <c r="D517" s="833" t="s">
        <v>2769</v>
      </c>
      <c r="E517" s="834" t="s">
        <v>1863</v>
      </c>
      <c r="F517" s="832" t="s">
        <v>1831</v>
      </c>
      <c r="G517" s="832" t="s">
        <v>2030</v>
      </c>
      <c r="H517" s="832" t="s">
        <v>570</v>
      </c>
      <c r="I517" s="832" t="s">
        <v>2247</v>
      </c>
      <c r="J517" s="832" t="s">
        <v>1360</v>
      </c>
      <c r="K517" s="832" t="s">
        <v>2248</v>
      </c>
      <c r="L517" s="835">
        <v>50.32</v>
      </c>
      <c r="M517" s="835">
        <v>50.32</v>
      </c>
      <c r="N517" s="832">
        <v>1</v>
      </c>
      <c r="O517" s="836">
        <v>0.5</v>
      </c>
      <c r="P517" s="835">
        <v>50.32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7</v>
      </c>
      <c r="B518" s="832" t="s">
        <v>1830</v>
      </c>
      <c r="C518" s="832" t="s">
        <v>1836</v>
      </c>
      <c r="D518" s="833" t="s">
        <v>2769</v>
      </c>
      <c r="E518" s="834" t="s">
        <v>1863</v>
      </c>
      <c r="F518" s="832" t="s">
        <v>1831</v>
      </c>
      <c r="G518" s="832" t="s">
        <v>2030</v>
      </c>
      <c r="H518" s="832" t="s">
        <v>570</v>
      </c>
      <c r="I518" s="832" t="s">
        <v>2643</v>
      </c>
      <c r="J518" s="832" t="s">
        <v>2644</v>
      </c>
      <c r="K518" s="832" t="s">
        <v>2645</v>
      </c>
      <c r="L518" s="835">
        <v>50.32</v>
      </c>
      <c r="M518" s="835">
        <v>50.32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7</v>
      </c>
      <c r="B519" s="832" t="s">
        <v>1830</v>
      </c>
      <c r="C519" s="832" t="s">
        <v>1836</v>
      </c>
      <c r="D519" s="833" t="s">
        <v>2769</v>
      </c>
      <c r="E519" s="834" t="s">
        <v>1863</v>
      </c>
      <c r="F519" s="832" t="s">
        <v>1831</v>
      </c>
      <c r="G519" s="832" t="s">
        <v>1935</v>
      </c>
      <c r="H519" s="832" t="s">
        <v>570</v>
      </c>
      <c r="I519" s="832" t="s">
        <v>2646</v>
      </c>
      <c r="J519" s="832" t="s">
        <v>2647</v>
      </c>
      <c r="K519" s="832" t="s">
        <v>2648</v>
      </c>
      <c r="L519" s="835">
        <v>154.36000000000001</v>
      </c>
      <c r="M519" s="835">
        <v>308.72000000000003</v>
      </c>
      <c r="N519" s="832">
        <v>2</v>
      </c>
      <c r="O519" s="836">
        <v>1</v>
      </c>
      <c r="P519" s="835">
        <v>308.72000000000003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7</v>
      </c>
      <c r="B520" s="832" t="s">
        <v>1830</v>
      </c>
      <c r="C520" s="832" t="s">
        <v>1836</v>
      </c>
      <c r="D520" s="833" t="s">
        <v>2769</v>
      </c>
      <c r="E520" s="834" t="s">
        <v>1863</v>
      </c>
      <c r="F520" s="832" t="s">
        <v>1831</v>
      </c>
      <c r="G520" s="832" t="s">
        <v>2249</v>
      </c>
      <c r="H520" s="832" t="s">
        <v>570</v>
      </c>
      <c r="I520" s="832" t="s">
        <v>2250</v>
      </c>
      <c r="J520" s="832" t="s">
        <v>2251</v>
      </c>
      <c r="K520" s="832" t="s">
        <v>2252</v>
      </c>
      <c r="L520" s="835">
        <v>775.17</v>
      </c>
      <c r="M520" s="835">
        <v>1550.34</v>
      </c>
      <c r="N520" s="832">
        <v>2</v>
      </c>
      <c r="O520" s="836">
        <v>1</v>
      </c>
      <c r="P520" s="835">
        <v>1550.34</v>
      </c>
      <c r="Q520" s="837">
        <v>1</v>
      </c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7</v>
      </c>
      <c r="B521" s="832" t="s">
        <v>1830</v>
      </c>
      <c r="C521" s="832" t="s">
        <v>1836</v>
      </c>
      <c r="D521" s="833" t="s">
        <v>2769</v>
      </c>
      <c r="E521" s="834" t="s">
        <v>1863</v>
      </c>
      <c r="F521" s="832" t="s">
        <v>1831</v>
      </c>
      <c r="G521" s="832" t="s">
        <v>2249</v>
      </c>
      <c r="H521" s="832" t="s">
        <v>570</v>
      </c>
      <c r="I521" s="832" t="s">
        <v>2253</v>
      </c>
      <c r="J521" s="832" t="s">
        <v>2251</v>
      </c>
      <c r="K521" s="832" t="s">
        <v>2254</v>
      </c>
      <c r="L521" s="835">
        <v>2620.2600000000002</v>
      </c>
      <c r="M521" s="835">
        <v>7860.7800000000007</v>
      </c>
      <c r="N521" s="832">
        <v>3</v>
      </c>
      <c r="O521" s="836">
        <v>1</v>
      </c>
      <c r="P521" s="835">
        <v>7860.7800000000007</v>
      </c>
      <c r="Q521" s="837">
        <v>1</v>
      </c>
      <c r="R521" s="832">
        <v>3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7</v>
      </c>
      <c r="B522" s="832" t="s">
        <v>1830</v>
      </c>
      <c r="C522" s="832" t="s">
        <v>1836</v>
      </c>
      <c r="D522" s="833" t="s">
        <v>2769</v>
      </c>
      <c r="E522" s="834" t="s">
        <v>1863</v>
      </c>
      <c r="F522" s="832" t="s">
        <v>1831</v>
      </c>
      <c r="G522" s="832" t="s">
        <v>2255</v>
      </c>
      <c r="H522" s="832" t="s">
        <v>570</v>
      </c>
      <c r="I522" s="832" t="s">
        <v>2256</v>
      </c>
      <c r="J522" s="832" t="s">
        <v>689</v>
      </c>
      <c r="K522" s="832" t="s">
        <v>2257</v>
      </c>
      <c r="L522" s="835">
        <v>0</v>
      </c>
      <c r="M522" s="835">
        <v>0</v>
      </c>
      <c r="N522" s="832">
        <v>1</v>
      </c>
      <c r="O522" s="836">
        <v>0.5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7</v>
      </c>
      <c r="B523" s="832" t="s">
        <v>1830</v>
      </c>
      <c r="C523" s="832" t="s">
        <v>1836</v>
      </c>
      <c r="D523" s="833" t="s">
        <v>2769</v>
      </c>
      <c r="E523" s="834" t="s">
        <v>1863</v>
      </c>
      <c r="F523" s="832" t="s">
        <v>1831</v>
      </c>
      <c r="G523" s="832" t="s">
        <v>2535</v>
      </c>
      <c r="H523" s="832" t="s">
        <v>570</v>
      </c>
      <c r="I523" s="832" t="s">
        <v>2536</v>
      </c>
      <c r="J523" s="832" t="s">
        <v>2537</v>
      </c>
      <c r="K523" s="832" t="s">
        <v>2538</v>
      </c>
      <c r="L523" s="835">
        <v>0</v>
      </c>
      <c r="M523" s="835">
        <v>0</v>
      </c>
      <c r="N523" s="832">
        <v>4</v>
      </c>
      <c r="O523" s="836">
        <v>2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7</v>
      </c>
      <c r="B524" s="832" t="s">
        <v>1830</v>
      </c>
      <c r="C524" s="832" t="s">
        <v>1836</v>
      </c>
      <c r="D524" s="833" t="s">
        <v>2769</v>
      </c>
      <c r="E524" s="834" t="s">
        <v>1865</v>
      </c>
      <c r="F524" s="832" t="s">
        <v>1831</v>
      </c>
      <c r="G524" s="832" t="s">
        <v>2649</v>
      </c>
      <c r="H524" s="832" t="s">
        <v>570</v>
      </c>
      <c r="I524" s="832" t="s">
        <v>2650</v>
      </c>
      <c r="J524" s="832" t="s">
        <v>2651</v>
      </c>
      <c r="K524" s="832" t="s">
        <v>2366</v>
      </c>
      <c r="L524" s="835">
        <v>161.06</v>
      </c>
      <c r="M524" s="835">
        <v>644.24</v>
      </c>
      <c r="N524" s="832">
        <v>4</v>
      </c>
      <c r="O524" s="836">
        <v>1.5</v>
      </c>
      <c r="P524" s="835">
        <v>644.24</v>
      </c>
      <c r="Q524" s="837">
        <v>1</v>
      </c>
      <c r="R524" s="832">
        <v>4</v>
      </c>
      <c r="S524" s="837">
        <v>1</v>
      </c>
      <c r="T524" s="836">
        <v>1.5</v>
      </c>
      <c r="U524" s="838">
        <v>1</v>
      </c>
    </row>
    <row r="525" spans="1:21" ht="14.4" customHeight="1" x14ac:dyDescent="0.3">
      <c r="A525" s="831">
        <v>7</v>
      </c>
      <c r="B525" s="832" t="s">
        <v>1830</v>
      </c>
      <c r="C525" s="832" t="s">
        <v>1836</v>
      </c>
      <c r="D525" s="833" t="s">
        <v>2769</v>
      </c>
      <c r="E525" s="834" t="s">
        <v>1865</v>
      </c>
      <c r="F525" s="832" t="s">
        <v>1831</v>
      </c>
      <c r="G525" s="832" t="s">
        <v>2652</v>
      </c>
      <c r="H525" s="832" t="s">
        <v>570</v>
      </c>
      <c r="I525" s="832" t="s">
        <v>2653</v>
      </c>
      <c r="J525" s="832" t="s">
        <v>2654</v>
      </c>
      <c r="K525" s="832" t="s">
        <v>2655</v>
      </c>
      <c r="L525" s="835">
        <v>35.25</v>
      </c>
      <c r="M525" s="835">
        <v>70.5</v>
      </c>
      <c r="N525" s="832">
        <v>2</v>
      </c>
      <c r="O525" s="836">
        <v>0.5</v>
      </c>
      <c r="P525" s="835">
        <v>70.5</v>
      </c>
      <c r="Q525" s="837">
        <v>1</v>
      </c>
      <c r="R525" s="832">
        <v>2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7</v>
      </c>
      <c r="B526" s="832" t="s">
        <v>1830</v>
      </c>
      <c r="C526" s="832" t="s">
        <v>1836</v>
      </c>
      <c r="D526" s="833" t="s">
        <v>2769</v>
      </c>
      <c r="E526" s="834" t="s">
        <v>1865</v>
      </c>
      <c r="F526" s="832" t="s">
        <v>1831</v>
      </c>
      <c r="G526" s="832" t="s">
        <v>2656</v>
      </c>
      <c r="H526" s="832" t="s">
        <v>570</v>
      </c>
      <c r="I526" s="832" t="s">
        <v>2657</v>
      </c>
      <c r="J526" s="832" t="s">
        <v>2658</v>
      </c>
      <c r="K526" s="832" t="s">
        <v>2659</v>
      </c>
      <c r="L526" s="835">
        <v>164.01</v>
      </c>
      <c r="M526" s="835">
        <v>164.01</v>
      </c>
      <c r="N526" s="832">
        <v>1</v>
      </c>
      <c r="O526" s="836">
        <v>0.5</v>
      </c>
      <c r="P526" s="835">
        <v>164.01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7</v>
      </c>
      <c r="B527" s="832" t="s">
        <v>1830</v>
      </c>
      <c r="C527" s="832" t="s">
        <v>1836</v>
      </c>
      <c r="D527" s="833" t="s">
        <v>2769</v>
      </c>
      <c r="E527" s="834" t="s">
        <v>1865</v>
      </c>
      <c r="F527" s="832" t="s">
        <v>1831</v>
      </c>
      <c r="G527" s="832" t="s">
        <v>1920</v>
      </c>
      <c r="H527" s="832" t="s">
        <v>570</v>
      </c>
      <c r="I527" s="832" t="s">
        <v>2660</v>
      </c>
      <c r="J527" s="832" t="s">
        <v>2661</v>
      </c>
      <c r="K527" s="832" t="s">
        <v>2662</v>
      </c>
      <c r="L527" s="835">
        <v>111.72</v>
      </c>
      <c r="M527" s="835">
        <v>223.44</v>
      </c>
      <c r="N527" s="832">
        <v>2</v>
      </c>
      <c r="O527" s="836">
        <v>2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7</v>
      </c>
      <c r="B528" s="832" t="s">
        <v>1830</v>
      </c>
      <c r="C528" s="832" t="s">
        <v>1836</v>
      </c>
      <c r="D528" s="833" t="s">
        <v>2769</v>
      </c>
      <c r="E528" s="834" t="s">
        <v>1865</v>
      </c>
      <c r="F528" s="832" t="s">
        <v>1831</v>
      </c>
      <c r="G528" s="832" t="s">
        <v>2442</v>
      </c>
      <c r="H528" s="832" t="s">
        <v>570</v>
      </c>
      <c r="I528" s="832" t="s">
        <v>2663</v>
      </c>
      <c r="J528" s="832" t="s">
        <v>2444</v>
      </c>
      <c r="K528" s="832" t="s">
        <v>2445</v>
      </c>
      <c r="L528" s="835">
        <v>73.989999999999995</v>
      </c>
      <c r="M528" s="835">
        <v>221.96999999999997</v>
      </c>
      <c r="N528" s="832">
        <v>3</v>
      </c>
      <c r="O528" s="836">
        <v>0.5</v>
      </c>
      <c r="P528" s="835">
        <v>221.96999999999997</v>
      </c>
      <c r="Q528" s="837">
        <v>1</v>
      </c>
      <c r="R528" s="832">
        <v>3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7</v>
      </c>
      <c r="B529" s="832" t="s">
        <v>1830</v>
      </c>
      <c r="C529" s="832" t="s">
        <v>1836</v>
      </c>
      <c r="D529" s="833" t="s">
        <v>2769</v>
      </c>
      <c r="E529" s="834" t="s">
        <v>1865</v>
      </c>
      <c r="F529" s="832" t="s">
        <v>1831</v>
      </c>
      <c r="G529" s="832" t="s">
        <v>1949</v>
      </c>
      <c r="H529" s="832" t="s">
        <v>570</v>
      </c>
      <c r="I529" s="832" t="s">
        <v>2664</v>
      </c>
      <c r="J529" s="832" t="s">
        <v>2665</v>
      </c>
      <c r="K529" s="832" t="s">
        <v>2666</v>
      </c>
      <c r="L529" s="835">
        <v>0</v>
      </c>
      <c r="M529" s="835">
        <v>0</v>
      </c>
      <c r="N529" s="832">
        <v>3</v>
      </c>
      <c r="O529" s="836">
        <v>0.5</v>
      </c>
      <c r="P529" s="835">
        <v>0</v>
      </c>
      <c r="Q529" s="837"/>
      <c r="R529" s="832">
        <v>3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7</v>
      </c>
      <c r="B530" s="832" t="s">
        <v>1830</v>
      </c>
      <c r="C530" s="832" t="s">
        <v>1836</v>
      </c>
      <c r="D530" s="833" t="s">
        <v>2769</v>
      </c>
      <c r="E530" s="834" t="s">
        <v>1865</v>
      </c>
      <c r="F530" s="832" t="s">
        <v>1831</v>
      </c>
      <c r="G530" s="832" t="s">
        <v>2166</v>
      </c>
      <c r="H530" s="832" t="s">
        <v>660</v>
      </c>
      <c r="I530" s="832" t="s">
        <v>2667</v>
      </c>
      <c r="J530" s="832" t="s">
        <v>1754</v>
      </c>
      <c r="K530" s="832" t="s">
        <v>2668</v>
      </c>
      <c r="L530" s="835">
        <v>140.96</v>
      </c>
      <c r="M530" s="835">
        <v>281.92</v>
      </c>
      <c r="N530" s="832">
        <v>2</v>
      </c>
      <c r="O530" s="836">
        <v>0.5</v>
      </c>
      <c r="P530" s="835">
        <v>281.92</v>
      </c>
      <c r="Q530" s="837">
        <v>1</v>
      </c>
      <c r="R530" s="832">
        <v>2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7</v>
      </c>
      <c r="B531" s="832" t="s">
        <v>1830</v>
      </c>
      <c r="C531" s="832" t="s">
        <v>1836</v>
      </c>
      <c r="D531" s="833" t="s">
        <v>2769</v>
      </c>
      <c r="E531" s="834" t="s">
        <v>1865</v>
      </c>
      <c r="F531" s="832" t="s">
        <v>1831</v>
      </c>
      <c r="G531" s="832" t="s">
        <v>2669</v>
      </c>
      <c r="H531" s="832" t="s">
        <v>660</v>
      </c>
      <c r="I531" s="832" t="s">
        <v>2670</v>
      </c>
      <c r="J531" s="832" t="s">
        <v>2671</v>
      </c>
      <c r="K531" s="832" t="s">
        <v>2672</v>
      </c>
      <c r="L531" s="835">
        <v>102.85</v>
      </c>
      <c r="M531" s="835">
        <v>308.54999999999995</v>
      </c>
      <c r="N531" s="832">
        <v>3</v>
      </c>
      <c r="O531" s="836">
        <v>0.5</v>
      </c>
      <c r="P531" s="835">
        <v>308.54999999999995</v>
      </c>
      <c r="Q531" s="837">
        <v>1</v>
      </c>
      <c r="R531" s="832">
        <v>3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7</v>
      </c>
      <c r="B532" s="832" t="s">
        <v>1830</v>
      </c>
      <c r="C532" s="832" t="s">
        <v>1836</v>
      </c>
      <c r="D532" s="833" t="s">
        <v>2769</v>
      </c>
      <c r="E532" s="834" t="s">
        <v>1865</v>
      </c>
      <c r="F532" s="832" t="s">
        <v>1831</v>
      </c>
      <c r="G532" s="832" t="s">
        <v>2222</v>
      </c>
      <c r="H532" s="832" t="s">
        <v>570</v>
      </c>
      <c r="I532" s="832" t="s">
        <v>2367</v>
      </c>
      <c r="J532" s="832" t="s">
        <v>2227</v>
      </c>
      <c r="K532" s="832" t="s">
        <v>2228</v>
      </c>
      <c r="L532" s="835">
        <v>187.92</v>
      </c>
      <c r="M532" s="835">
        <v>375.84</v>
      </c>
      <c r="N532" s="832">
        <v>2</v>
      </c>
      <c r="O532" s="836">
        <v>0.5</v>
      </c>
      <c r="P532" s="835">
        <v>375.84</v>
      </c>
      <c r="Q532" s="837">
        <v>1</v>
      </c>
      <c r="R532" s="832">
        <v>2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7</v>
      </c>
      <c r="B533" s="832" t="s">
        <v>1830</v>
      </c>
      <c r="C533" s="832" t="s">
        <v>1836</v>
      </c>
      <c r="D533" s="833" t="s">
        <v>2769</v>
      </c>
      <c r="E533" s="834" t="s">
        <v>1868</v>
      </c>
      <c r="F533" s="832" t="s">
        <v>1831</v>
      </c>
      <c r="G533" s="832" t="s">
        <v>2066</v>
      </c>
      <c r="H533" s="832" t="s">
        <v>570</v>
      </c>
      <c r="I533" s="832" t="s">
        <v>2673</v>
      </c>
      <c r="J533" s="832" t="s">
        <v>2674</v>
      </c>
      <c r="K533" s="832" t="s">
        <v>2675</v>
      </c>
      <c r="L533" s="835">
        <v>462.73</v>
      </c>
      <c r="M533" s="835">
        <v>2313.65</v>
      </c>
      <c r="N533" s="832">
        <v>5</v>
      </c>
      <c r="O533" s="836">
        <v>3</v>
      </c>
      <c r="P533" s="835">
        <v>462.73</v>
      </c>
      <c r="Q533" s="837">
        <v>0.2</v>
      </c>
      <c r="R533" s="832">
        <v>1</v>
      </c>
      <c r="S533" s="837">
        <v>0.2</v>
      </c>
      <c r="T533" s="836">
        <v>1</v>
      </c>
      <c r="U533" s="838">
        <v>0.33333333333333331</v>
      </c>
    </row>
    <row r="534" spans="1:21" ht="14.4" customHeight="1" x14ac:dyDescent="0.3">
      <c r="A534" s="831">
        <v>7</v>
      </c>
      <c r="B534" s="832" t="s">
        <v>1830</v>
      </c>
      <c r="C534" s="832" t="s">
        <v>1836</v>
      </c>
      <c r="D534" s="833" t="s">
        <v>2769</v>
      </c>
      <c r="E534" s="834" t="s">
        <v>1868</v>
      </c>
      <c r="F534" s="832" t="s">
        <v>1831</v>
      </c>
      <c r="G534" s="832" t="s">
        <v>2023</v>
      </c>
      <c r="H534" s="832" t="s">
        <v>570</v>
      </c>
      <c r="I534" s="832" t="s">
        <v>2024</v>
      </c>
      <c r="J534" s="832" t="s">
        <v>2025</v>
      </c>
      <c r="K534" s="832" t="s">
        <v>2026</v>
      </c>
      <c r="L534" s="835">
        <v>0</v>
      </c>
      <c r="M534" s="835">
        <v>0</v>
      </c>
      <c r="N534" s="832">
        <v>1</v>
      </c>
      <c r="O534" s="836">
        <v>1</v>
      </c>
      <c r="P534" s="835">
        <v>0</v>
      </c>
      <c r="Q534" s="837"/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7</v>
      </c>
      <c r="B535" s="832" t="s">
        <v>1830</v>
      </c>
      <c r="C535" s="832" t="s">
        <v>1836</v>
      </c>
      <c r="D535" s="833" t="s">
        <v>2769</v>
      </c>
      <c r="E535" s="834" t="s">
        <v>1843</v>
      </c>
      <c r="F535" s="832" t="s">
        <v>1831</v>
      </c>
      <c r="G535" s="832" t="s">
        <v>2101</v>
      </c>
      <c r="H535" s="832" t="s">
        <v>570</v>
      </c>
      <c r="I535" s="832" t="s">
        <v>2676</v>
      </c>
      <c r="J535" s="832" t="s">
        <v>2103</v>
      </c>
      <c r="K535" s="832" t="s">
        <v>1919</v>
      </c>
      <c r="L535" s="835">
        <v>23.49</v>
      </c>
      <c r="M535" s="835">
        <v>23.49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7</v>
      </c>
      <c r="B536" s="832" t="s">
        <v>1830</v>
      </c>
      <c r="C536" s="832" t="s">
        <v>1836</v>
      </c>
      <c r="D536" s="833" t="s">
        <v>2769</v>
      </c>
      <c r="E536" s="834" t="s">
        <v>1843</v>
      </c>
      <c r="F536" s="832" t="s">
        <v>1831</v>
      </c>
      <c r="G536" s="832" t="s">
        <v>2101</v>
      </c>
      <c r="H536" s="832" t="s">
        <v>570</v>
      </c>
      <c r="I536" s="832" t="s">
        <v>2102</v>
      </c>
      <c r="J536" s="832" t="s">
        <v>2103</v>
      </c>
      <c r="K536" s="832" t="s">
        <v>2104</v>
      </c>
      <c r="L536" s="835">
        <v>70.48</v>
      </c>
      <c r="M536" s="835">
        <v>211.44</v>
      </c>
      <c r="N536" s="832">
        <v>3</v>
      </c>
      <c r="O536" s="836">
        <v>0.5</v>
      </c>
      <c r="P536" s="835">
        <v>211.44</v>
      </c>
      <c r="Q536" s="837">
        <v>1</v>
      </c>
      <c r="R536" s="832">
        <v>3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7</v>
      </c>
      <c r="B537" s="832" t="s">
        <v>1830</v>
      </c>
      <c r="C537" s="832" t="s">
        <v>1836</v>
      </c>
      <c r="D537" s="833" t="s">
        <v>2769</v>
      </c>
      <c r="E537" s="834" t="s">
        <v>1843</v>
      </c>
      <c r="F537" s="832" t="s">
        <v>1831</v>
      </c>
      <c r="G537" s="832" t="s">
        <v>2677</v>
      </c>
      <c r="H537" s="832" t="s">
        <v>570</v>
      </c>
      <c r="I537" s="832" t="s">
        <v>2678</v>
      </c>
      <c r="J537" s="832" t="s">
        <v>2679</v>
      </c>
      <c r="K537" s="832" t="s">
        <v>1944</v>
      </c>
      <c r="L537" s="835">
        <v>179.68</v>
      </c>
      <c r="M537" s="835">
        <v>179.68</v>
      </c>
      <c r="N537" s="832">
        <v>1</v>
      </c>
      <c r="O537" s="836">
        <v>1</v>
      </c>
      <c r="P537" s="835">
        <v>179.68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7</v>
      </c>
      <c r="B538" s="832" t="s">
        <v>1830</v>
      </c>
      <c r="C538" s="832" t="s">
        <v>1836</v>
      </c>
      <c r="D538" s="833" t="s">
        <v>2769</v>
      </c>
      <c r="E538" s="834" t="s">
        <v>1843</v>
      </c>
      <c r="F538" s="832" t="s">
        <v>1831</v>
      </c>
      <c r="G538" s="832" t="s">
        <v>2105</v>
      </c>
      <c r="H538" s="832" t="s">
        <v>570</v>
      </c>
      <c r="I538" s="832" t="s">
        <v>2106</v>
      </c>
      <c r="J538" s="832" t="s">
        <v>2107</v>
      </c>
      <c r="K538" s="832" t="s">
        <v>2108</v>
      </c>
      <c r="L538" s="835">
        <v>55.77</v>
      </c>
      <c r="M538" s="835">
        <v>223.08</v>
      </c>
      <c r="N538" s="832">
        <v>4</v>
      </c>
      <c r="O538" s="836">
        <v>1</v>
      </c>
      <c r="P538" s="835">
        <v>223.08</v>
      </c>
      <c r="Q538" s="837">
        <v>1</v>
      </c>
      <c r="R538" s="832">
        <v>4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7</v>
      </c>
      <c r="B539" s="832" t="s">
        <v>1830</v>
      </c>
      <c r="C539" s="832" t="s">
        <v>1836</v>
      </c>
      <c r="D539" s="833" t="s">
        <v>2769</v>
      </c>
      <c r="E539" s="834" t="s">
        <v>1843</v>
      </c>
      <c r="F539" s="832" t="s">
        <v>1831</v>
      </c>
      <c r="G539" s="832" t="s">
        <v>2105</v>
      </c>
      <c r="H539" s="832" t="s">
        <v>570</v>
      </c>
      <c r="I539" s="832" t="s">
        <v>2375</v>
      </c>
      <c r="J539" s="832" t="s">
        <v>2107</v>
      </c>
      <c r="K539" s="832" t="s">
        <v>2108</v>
      </c>
      <c r="L539" s="835">
        <v>55.77</v>
      </c>
      <c r="M539" s="835">
        <v>334.62</v>
      </c>
      <c r="N539" s="832">
        <v>6</v>
      </c>
      <c r="O539" s="836">
        <v>2</v>
      </c>
      <c r="P539" s="835">
        <v>334.62</v>
      </c>
      <c r="Q539" s="837">
        <v>1</v>
      </c>
      <c r="R539" s="832">
        <v>6</v>
      </c>
      <c r="S539" s="837">
        <v>1</v>
      </c>
      <c r="T539" s="836">
        <v>2</v>
      </c>
      <c r="U539" s="838">
        <v>1</v>
      </c>
    </row>
    <row r="540" spans="1:21" ht="14.4" customHeight="1" x14ac:dyDescent="0.3">
      <c r="A540" s="831">
        <v>7</v>
      </c>
      <c r="B540" s="832" t="s">
        <v>1830</v>
      </c>
      <c r="C540" s="832" t="s">
        <v>1836</v>
      </c>
      <c r="D540" s="833" t="s">
        <v>2769</v>
      </c>
      <c r="E540" s="834" t="s">
        <v>1843</v>
      </c>
      <c r="F540" s="832" t="s">
        <v>1831</v>
      </c>
      <c r="G540" s="832" t="s">
        <v>2061</v>
      </c>
      <c r="H540" s="832" t="s">
        <v>570</v>
      </c>
      <c r="I540" s="832" t="s">
        <v>2062</v>
      </c>
      <c r="J540" s="832" t="s">
        <v>2063</v>
      </c>
      <c r="K540" s="832" t="s">
        <v>2064</v>
      </c>
      <c r="L540" s="835">
        <v>86.02</v>
      </c>
      <c r="M540" s="835">
        <v>86.02</v>
      </c>
      <c r="N540" s="832">
        <v>1</v>
      </c>
      <c r="O540" s="836">
        <v>1</v>
      </c>
      <c r="P540" s="835">
        <v>86.02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7</v>
      </c>
      <c r="B541" s="832" t="s">
        <v>1830</v>
      </c>
      <c r="C541" s="832" t="s">
        <v>1836</v>
      </c>
      <c r="D541" s="833" t="s">
        <v>2769</v>
      </c>
      <c r="E541" s="834" t="s">
        <v>1843</v>
      </c>
      <c r="F541" s="832" t="s">
        <v>1831</v>
      </c>
      <c r="G541" s="832" t="s">
        <v>2680</v>
      </c>
      <c r="H541" s="832" t="s">
        <v>570</v>
      </c>
      <c r="I541" s="832" t="s">
        <v>2681</v>
      </c>
      <c r="J541" s="832" t="s">
        <v>2682</v>
      </c>
      <c r="K541" s="832" t="s">
        <v>2683</v>
      </c>
      <c r="L541" s="835">
        <v>0</v>
      </c>
      <c r="M541" s="835">
        <v>0</v>
      </c>
      <c r="N541" s="832">
        <v>1</v>
      </c>
      <c r="O541" s="836">
        <v>1</v>
      </c>
      <c r="P541" s="835">
        <v>0</v>
      </c>
      <c r="Q541" s="837"/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7</v>
      </c>
      <c r="B542" s="832" t="s">
        <v>1830</v>
      </c>
      <c r="C542" s="832" t="s">
        <v>1836</v>
      </c>
      <c r="D542" s="833" t="s">
        <v>2769</v>
      </c>
      <c r="E542" s="834" t="s">
        <v>1843</v>
      </c>
      <c r="F542" s="832" t="s">
        <v>1831</v>
      </c>
      <c r="G542" s="832" t="s">
        <v>2109</v>
      </c>
      <c r="H542" s="832" t="s">
        <v>570</v>
      </c>
      <c r="I542" s="832" t="s">
        <v>2110</v>
      </c>
      <c r="J542" s="832" t="s">
        <v>2111</v>
      </c>
      <c r="K542" s="832" t="s">
        <v>2112</v>
      </c>
      <c r="L542" s="835">
        <v>754.04</v>
      </c>
      <c r="M542" s="835">
        <v>4524.24</v>
      </c>
      <c r="N542" s="832">
        <v>6</v>
      </c>
      <c r="O542" s="836">
        <v>1</v>
      </c>
      <c r="P542" s="835">
        <v>4524.24</v>
      </c>
      <c r="Q542" s="837">
        <v>1</v>
      </c>
      <c r="R542" s="832">
        <v>6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7</v>
      </c>
      <c r="B543" s="832" t="s">
        <v>1830</v>
      </c>
      <c r="C543" s="832" t="s">
        <v>1836</v>
      </c>
      <c r="D543" s="833" t="s">
        <v>2769</v>
      </c>
      <c r="E543" s="834" t="s">
        <v>1843</v>
      </c>
      <c r="F543" s="832" t="s">
        <v>1831</v>
      </c>
      <c r="G543" s="832" t="s">
        <v>2109</v>
      </c>
      <c r="H543" s="832" t="s">
        <v>570</v>
      </c>
      <c r="I543" s="832" t="s">
        <v>2315</v>
      </c>
      <c r="J543" s="832" t="s">
        <v>2111</v>
      </c>
      <c r="K543" s="832" t="s">
        <v>2316</v>
      </c>
      <c r="L543" s="835">
        <v>1131.06</v>
      </c>
      <c r="M543" s="835">
        <v>6786.36</v>
      </c>
      <c r="N543" s="832">
        <v>6</v>
      </c>
      <c r="O543" s="836">
        <v>1</v>
      </c>
      <c r="P543" s="835">
        <v>6786.36</v>
      </c>
      <c r="Q543" s="837">
        <v>1</v>
      </c>
      <c r="R543" s="832">
        <v>6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7</v>
      </c>
      <c r="B544" s="832" t="s">
        <v>1830</v>
      </c>
      <c r="C544" s="832" t="s">
        <v>1836</v>
      </c>
      <c r="D544" s="833" t="s">
        <v>2769</v>
      </c>
      <c r="E544" s="834" t="s">
        <v>1843</v>
      </c>
      <c r="F544" s="832" t="s">
        <v>1831</v>
      </c>
      <c r="G544" s="832" t="s">
        <v>2109</v>
      </c>
      <c r="H544" s="832" t="s">
        <v>570</v>
      </c>
      <c r="I544" s="832" t="s">
        <v>2684</v>
      </c>
      <c r="J544" s="832" t="s">
        <v>2383</v>
      </c>
      <c r="K544" s="832" t="s">
        <v>2261</v>
      </c>
      <c r="L544" s="835">
        <v>1292.6500000000001</v>
      </c>
      <c r="M544" s="835">
        <v>10341.200000000001</v>
      </c>
      <c r="N544" s="832">
        <v>8</v>
      </c>
      <c r="O544" s="836">
        <v>2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7</v>
      </c>
      <c r="B545" s="832" t="s">
        <v>1830</v>
      </c>
      <c r="C545" s="832" t="s">
        <v>1836</v>
      </c>
      <c r="D545" s="833" t="s">
        <v>2769</v>
      </c>
      <c r="E545" s="834" t="s">
        <v>1843</v>
      </c>
      <c r="F545" s="832" t="s">
        <v>1831</v>
      </c>
      <c r="G545" s="832" t="s">
        <v>2109</v>
      </c>
      <c r="H545" s="832" t="s">
        <v>570</v>
      </c>
      <c r="I545" s="832" t="s">
        <v>2382</v>
      </c>
      <c r="J545" s="832" t="s">
        <v>2383</v>
      </c>
      <c r="K545" s="832" t="s">
        <v>2112</v>
      </c>
      <c r="L545" s="835">
        <v>646.32000000000005</v>
      </c>
      <c r="M545" s="835">
        <v>3231.6000000000004</v>
      </c>
      <c r="N545" s="832">
        <v>5</v>
      </c>
      <c r="O545" s="836">
        <v>2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7</v>
      </c>
      <c r="B546" s="832" t="s">
        <v>1830</v>
      </c>
      <c r="C546" s="832" t="s">
        <v>1836</v>
      </c>
      <c r="D546" s="833" t="s">
        <v>2769</v>
      </c>
      <c r="E546" s="834" t="s">
        <v>1843</v>
      </c>
      <c r="F546" s="832" t="s">
        <v>1831</v>
      </c>
      <c r="G546" s="832" t="s">
        <v>2109</v>
      </c>
      <c r="H546" s="832" t="s">
        <v>660</v>
      </c>
      <c r="I546" s="832" t="s">
        <v>2685</v>
      </c>
      <c r="J546" s="832" t="s">
        <v>2686</v>
      </c>
      <c r="K546" s="832" t="s">
        <v>2316</v>
      </c>
      <c r="L546" s="835">
        <v>1131.06</v>
      </c>
      <c r="M546" s="835">
        <v>6786.36</v>
      </c>
      <c r="N546" s="832">
        <v>6</v>
      </c>
      <c r="O546" s="836">
        <v>1</v>
      </c>
      <c r="P546" s="835">
        <v>6786.36</v>
      </c>
      <c r="Q546" s="837">
        <v>1</v>
      </c>
      <c r="R546" s="832">
        <v>6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7</v>
      </c>
      <c r="B547" s="832" t="s">
        <v>1830</v>
      </c>
      <c r="C547" s="832" t="s">
        <v>1836</v>
      </c>
      <c r="D547" s="833" t="s">
        <v>2769</v>
      </c>
      <c r="E547" s="834" t="s">
        <v>1843</v>
      </c>
      <c r="F547" s="832" t="s">
        <v>1831</v>
      </c>
      <c r="G547" s="832" t="s">
        <v>2687</v>
      </c>
      <c r="H547" s="832" t="s">
        <v>570</v>
      </c>
      <c r="I547" s="832" t="s">
        <v>2688</v>
      </c>
      <c r="J547" s="832" t="s">
        <v>2689</v>
      </c>
      <c r="K547" s="832" t="s">
        <v>2690</v>
      </c>
      <c r="L547" s="835">
        <v>254.37</v>
      </c>
      <c r="M547" s="835">
        <v>508.74</v>
      </c>
      <c r="N547" s="832">
        <v>2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7</v>
      </c>
      <c r="B548" s="832" t="s">
        <v>1830</v>
      </c>
      <c r="C548" s="832" t="s">
        <v>1836</v>
      </c>
      <c r="D548" s="833" t="s">
        <v>2769</v>
      </c>
      <c r="E548" s="834" t="s">
        <v>1843</v>
      </c>
      <c r="F548" s="832" t="s">
        <v>1831</v>
      </c>
      <c r="G548" s="832" t="s">
        <v>1968</v>
      </c>
      <c r="H548" s="832" t="s">
        <v>570</v>
      </c>
      <c r="I548" s="832" t="s">
        <v>2116</v>
      </c>
      <c r="J548" s="832" t="s">
        <v>1970</v>
      </c>
      <c r="K548" s="832" t="s">
        <v>2117</v>
      </c>
      <c r="L548" s="835">
        <v>140.94999999999999</v>
      </c>
      <c r="M548" s="835">
        <v>281.89999999999998</v>
      </c>
      <c r="N548" s="832">
        <v>2</v>
      </c>
      <c r="O548" s="836">
        <v>1</v>
      </c>
      <c r="P548" s="835">
        <v>281.89999999999998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7</v>
      </c>
      <c r="B549" s="832" t="s">
        <v>1830</v>
      </c>
      <c r="C549" s="832" t="s">
        <v>1836</v>
      </c>
      <c r="D549" s="833" t="s">
        <v>2769</v>
      </c>
      <c r="E549" s="834" t="s">
        <v>1843</v>
      </c>
      <c r="F549" s="832" t="s">
        <v>1831</v>
      </c>
      <c r="G549" s="832" t="s">
        <v>2304</v>
      </c>
      <c r="H549" s="832" t="s">
        <v>570</v>
      </c>
      <c r="I549" s="832" t="s">
        <v>2691</v>
      </c>
      <c r="J549" s="832" t="s">
        <v>2692</v>
      </c>
      <c r="K549" s="832" t="s">
        <v>2693</v>
      </c>
      <c r="L549" s="835">
        <v>58.74</v>
      </c>
      <c r="M549" s="835">
        <v>58.74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7</v>
      </c>
      <c r="B550" s="832" t="s">
        <v>1830</v>
      </c>
      <c r="C550" s="832" t="s">
        <v>1836</v>
      </c>
      <c r="D550" s="833" t="s">
        <v>2769</v>
      </c>
      <c r="E550" s="834" t="s">
        <v>1843</v>
      </c>
      <c r="F550" s="832" t="s">
        <v>1831</v>
      </c>
      <c r="G550" s="832" t="s">
        <v>1888</v>
      </c>
      <c r="H550" s="832" t="s">
        <v>570</v>
      </c>
      <c r="I550" s="832" t="s">
        <v>1889</v>
      </c>
      <c r="J550" s="832" t="s">
        <v>1890</v>
      </c>
      <c r="K550" s="832" t="s">
        <v>1891</v>
      </c>
      <c r="L550" s="835">
        <v>273.33</v>
      </c>
      <c r="M550" s="835">
        <v>273.33</v>
      </c>
      <c r="N550" s="832">
        <v>1</v>
      </c>
      <c r="O550" s="836">
        <v>0.5</v>
      </c>
      <c r="P550" s="835">
        <v>273.33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7</v>
      </c>
      <c r="B551" s="832" t="s">
        <v>1830</v>
      </c>
      <c r="C551" s="832" t="s">
        <v>1836</v>
      </c>
      <c r="D551" s="833" t="s">
        <v>2769</v>
      </c>
      <c r="E551" s="834" t="s">
        <v>1843</v>
      </c>
      <c r="F551" s="832" t="s">
        <v>1831</v>
      </c>
      <c r="G551" s="832" t="s">
        <v>1902</v>
      </c>
      <c r="H551" s="832" t="s">
        <v>570</v>
      </c>
      <c r="I551" s="832" t="s">
        <v>1903</v>
      </c>
      <c r="J551" s="832" t="s">
        <v>1904</v>
      </c>
      <c r="K551" s="832" t="s">
        <v>1905</v>
      </c>
      <c r="L551" s="835">
        <v>29.13</v>
      </c>
      <c r="M551" s="835">
        <v>58.26</v>
      </c>
      <c r="N551" s="832">
        <v>2</v>
      </c>
      <c r="O551" s="836">
        <v>1</v>
      </c>
      <c r="P551" s="835">
        <v>29.13</v>
      </c>
      <c r="Q551" s="837">
        <v>0.5</v>
      </c>
      <c r="R551" s="832">
        <v>1</v>
      </c>
      <c r="S551" s="837">
        <v>0.5</v>
      </c>
      <c r="T551" s="836">
        <v>0.5</v>
      </c>
      <c r="U551" s="838">
        <v>0.5</v>
      </c>
    </row>
    <row r="552" spans="1:21" ht="14.4" customHeight="1" x14ac:dyDescent="0.3">
      <c r="A552" s="831">
        <v>7</v>
      </c>
      <c r="B552" s="832" t="s">
        <v>1830</v>
      </c>
      <c r="C552" s="832" t="s">
        <v>1836</v>
      </c>
      <c r="D552" s="833" t="s">
        <v>2769</v>
      </c>
      <c r="E552" s="834" t="s">
        <v>1843</v>
      </c>
      <c r="F552" s="832" t="s">
        <v>1831</v>
      </c>
      <c r="G552" s="832" t="s">
        <v>2122</v>
      </c>
      <c r="H552" s="832" t="s">
        <v>570</v>
      </c>
      <c r="I552" s="832" t="s">
        <v>2694</v>
      </c>
      <c r="J552" s="832" t="s">
        <v>2695</v>
      </c>
      <c r="K552" s="832" t="s">
        <v>2696</v>
      </c>
      <c r="L552" s="835">
        <v>123.2</v>
      </c>
      <c r="M552" s="835">
        <v>123.2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7</v>
      </c>
      <c r="B553" s="832" t="s">
        <v>1830</v>
      </c>
      <c r="C553" s="832" t="s">
        <v>1836</v>
      </c>
      <c r="D553" s="833" t="s">
        <v>2769</v>
      </c>
      <c r="E553" s="834" t="s">
        <v>1843</v>
      </c>
      <c r="F553" s="832" t="s">
        <v>1831</v>
      </c>
      <c r="G553" s="832" t="s">
        <v>2124</v>
      </c>
      <c r="H553" s="832" t="s">
        <v>570</v>
      </c>
      <c r="I553" s="832" t="s">
        <v>2325</v>
      </c>
      <c r="J553" s="832" t="s">
        <v>2129</v>
      </c>
      <c r="K553" s="832" t="s">
        <v>2326</v>
      </c>
      <c r="L553" s="835">
        <v>1454.23</v>
      </c>
      <c r="M553" s="835">
        <v>5816.92</v>
      </c>
      <c r="N553" s="832">
        <v>4</v>
      </c>
      <c r="O553" s="836">
        <v>1</v>
      </c>
      <c r="P553" s="835">
        <v>5816.92</v>
      </c>
      <c r="Q553" s="837">
        <v>1</v>
      </c>
      <c r="R553" s="832">
        <v>4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7</v>
      </c>
      <c r="B554" s="832" t="s">
        <v>1830</v>
      </c>
      <c r="C554" s="832" t="s">
        <v>1836</v>
      </c>
      <c r="D554" s="833" t="s">
        <v>2769</v>
      </c>
      <c r="E554" s="834" t="s">
        <v>1843</v>
      </c>
      <c r="F554" s="832" t="s">
        <v>1831</v>
      </c>
      <c r="G554" s="832" t="s">
        <v>2124</v>
      </c>
      <c r="H554" s="832" t="s">
        <v>570</v>
      </c>
      <c r="I554" s="832" t="s">
        <v>2409</v>
      </c>
      <c r="J554" s="832" t="s">
        <v>2129</v>
      </c>
      <c r="K554" s="832" t="s">
        <v>2410</v>
      </c>
      <c r="L554" s="835">
        <v>969.48</v>
      </c>
      <c r="M554" s="835">
        <v>5816.88</v>
      </c>
      <c r="N554" s="832">
        <v>6</v>
      </c>
      <c r="O554" s="836">
        <v>1</v>
      </c>
      <c r="P554" s="835">
        <v>5816.88</v>
      </c>
      <c r="Q554" s="837">
        <v>1</v>
      </c>
      <c r="R554" s="832">
        <v>6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7</v>
      </c>
      <c r="B555" s="832" t="s">
        <v>1830</v>
      </c>
      <c r="C555" s="832" t="s">
        <v>1836</v>
      </c>
      <c r="D555" s="833" t="s">
        <v>2769</v>
      </c>
      <c r="E555" s="834" t="s">
        <v>1843</v>
      </c>
      <c r="F555" s="832" t="s">
        <v>1831</v>
      </c>
      <c r="G555" s="832" t="s">
        <v>2124</v>
      </c>
      <c r="H555" s="832" t="s">
        <v>660</v>
      </c>
      <c r="I555" s="832" t="s">
        <v>1761</v>
      </c>
      <c r="J555" s="832" t="s">
        <v>1762</v>
      </c>
      <c r="K555" s="832" t="s">
        <v>1763</v>
      </c>
      <c r="L555" s="835">
        <v>484.75</v>
      </c>
      <c r="M555" s="835">
        <v>7756</v>
      </c>
      <c r="N555" s="832">
        <v>16</v>
      </c>
      <c r="O555" s="836">
        <v>3</v>
      </c>
      <c r="P555" s="835">
        <v>7756</v>
      </c>
      <c r="Q555" s="837">
        <v>1</v>
      </c>
      <c r="R555" s="832">
        <v>16</v>
      </c>
      <c r="S555" s="837">
        <v>1</v>
      </c>
      <c r="T555" s="836">
        <v>3</v>
      </c>
      <c r="U555" s="838">
        <v>1</v>
      </c>
    </row>
    <row r="556" spans="1:21" ht="14.4" customHeight="1" x14ac:dyDescent="0.3">
      <c r="A556" s="831">
        <v>7</v>
      </c>
      <c r="B556" s="832" t="s">
        <v>1830</v>
      </c>
      <c r="C556" s="832" t="s">
        <v>1836</v>
      </c>
      <c r="D556" s="833" t="s">
        <v>2769</v>
      </c>
      <c r="E556" s="834" t="s">
        <v>1843</v>
      </c>
      <c r="F556" s="832" t="s">
        <v>1831</v>
      </c>
      <c r="G556" s="832" t="s">
        <v>2124</v>
      </c>
      <c r="H556" s="832" t="s">
        <v>660</v>
      </c>
      <c r="I556" s="832" t="s">
        <v>2131</v>
      </c>
      <c r="J556" s="832" t="s">
        <v>1762</v>
      </c>
      <c r="K556" s="832" t="s">
        <v>2132</v>
      </c>
      <c r="L556" s="835">
        <v>969.48</v>
      </c>
      <c r="M556" s="835">
        <v>3877.92</v>
      </c>
      <c r="N556" s="832">
        <v>4</v>
      </c>
      <c r="O556" s="836">
        <v>1</v>
      </c>
      <c r="P556" s="835">
        <v>3877.92</v>
      </c>
      <c r="Q556" s="837">
        <v>1</v>
      </c>
      <c r="R556" s="832">
        <v>4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7</v>
      </c>
      <c r="B557" s="832" t="s">
        <v>1830</v>
      </c>
      <c r="C557" s="832" t="s">
        <v>1836</v>
      </c>
      <c r="D557" s="833" t="s">
        <v>2769</v>
      </c>
      <c r="E557" s="834" t="s">
        <v>1843</v>
      </c>
      <c r="F557" s="832" t="s">
        <v>1831</v>
      </c>
      <c r="G557" s="832" t="s">
        <v>2134</v>
      </c>
      <c r="H557" s="832" t="s">
        <v>570</v>
      </c>
      <c r="I557" s="832" t="s">
        <v>2310</v>
      </c>
      <c r="J557" s="832" t="s">
        <v>2136</v>
      </c>
      <c r="K557" s="832" t="s">
        <v>2311</v>
      </c>
      <c r="L557" s="835">
        <v>113.16</v>
      </c>
      <c r="M557" s="835">
        <v>905.28</v>
      </c>
      <c r="N557" s="832">
        <v>8</v>
      </c>
      <c r="O557" s="836">
        <v>2.5</v>
      </c>
      <c r="P557" s="835">
        <v>905.28</v>
      </c>
      <c r="Q557" s="837">
        <v>1</v>
      </c>
      <c r="R557" s="832">
        <v>8</v>
      </c>
      <c r="S557" s="837">
        <v>1</v>
      </c>
      <c r="T557" s="836">
        <v>2.5</v>
      </c>
      <c r="U557" s="838">
        <v>1</v>
      </c>
    </row>
    <row r="558" spans="1:21" ht="14.4" customHeight="1" x14ac:dyDescent="0.3">
      <c r="A558" s="831">
        <v>7</v>
      </c>
      <c r="B558" s="832" t="s">
        <v>1830</v>
      </c>
      <c r="C558" s="832" t="s">
        <v>1836</v>
      </c>
      <c r="D558" s="833" t="s">
        <v>2769</v>
      </c>
      <c r="E558" s="834" t="s">
        <v>1843</v>
      </c>
      <c r="F558" s="832" t="s">
        <v>1831</v>
      </c>
      <c r="G558" s="832" t="s">
        <v>2134</v>
      </c>
      <c r="H558" s="832" t="s">
        <v>570</v>
      </c>
      <c r="I558" s="832" t="s">
        <v>2135</v>
      </c>
      <c r="J558" s="832" t="s">
        <v>2136</v>
      </c>
      <c r="K558" s="832" t="s">
        <v>2137</v>
      </c>
      <c r="L558" s="835">
        <v>339.47</v>
      </c>
      <c r="M558" s="835">
        <v>9505.16</v>
      </c>
      <c r="N558" s="832">
        <v>28</v>
      </c>
      <c r="O558" s="836">
        <v>9.5</v>
      </c>
      <c r="P558" s="835">
        <v>6449.93</v>
      </c>
      <c r="Q558" s="837">
        <v>0.6785714285714286</v>
      </c>
      <c r="R558" s="832">
        <v>19</v>
      </c>
      <c r="S558" s="837">
        <v>0.6785714285714286</v>
      </c>
      <c r="T558" s="836">
        <v>6</v>
      </c>
      <c r="U558" s="838">
        <v>0.63157894736842102</v>
      </c>
    </row>
    <row r="559" spans="1:21" ht="14.4" customHeight="1" x14ac:dyDescent="0.3">
      <c r="A559" s="831">
        <v>7</v>
      </c>
      <c r="B559" s="832" t="s">
        <v>1830</v>
      </c>
      <c r="C559" s="832" t="s">
        <v>1836</v>
      </c>
      <c r="D559" s="833" t="s">
        <v>2769</v>
      </c>
      <c r="E559" s="834" t="s">
        <v>1843</v>
      </c>
      <c r="F559" s="832" t="s">
        <v>1831</v>
      </c>
      <c r="G559" s="832" t="s">
        <v>2134</v>
      </c>
      <c r="H559" s="832" t="s">
        <v>660</v>
      </c>
      <c r="I559" s="832" t="s">
        <v>2424</v>
      </c>
      <c r="J559" s="832" t="s">
        <v>2425</v>
      </c>
      <c r="K559" s="832" t="s">
        <v>2330</v>
      </c>
      <c r="L559" s="835">
        <v>763.63</v>
      </c>
      <c r="M559" s="835">
        <v>3054.52</v>
      </c>
      <c r="N559" s="832">
        <v>4</v>
      </c>
      <c r="O559" s="836">
        <v>0.5</v>
      </c>
      <c r="P559" s="835">
        <v>3054.52</v>
      </c>
      <c r="Q559" s="837">
        <v>1</v>
      </c>
      <c r="R559" s="832">
        <v>4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7</v>
      </c>
      <c r="B560" s="832" t="s">
        <v>1830</v>
      </c>
      <c r="C560" s="832" t="s">
        <v>1836</v>
      </c>
      <c r="D560" s="833" t="s">
        <v>2769</v>
      </c>
      <c r="E560" s="834" t="s">
        <v>1843</v>
      </c>
      <c r="F560" s="832" t="s">
        <v>1831</v>
      </c>
      <c r="G560" s="832" t="s">
        <v>2138</v>
      </c>
      <c r="H560" s="832" t="s">
        <v>570</v>
      </c>
      <c r="I560" s="832" t="s">
        <v>2139</v>
      </c>
      <c r="J560" s="832" t="s">
        <v>2140</v>
      </c>
      <c r="K560" s="832" t="s">
        <v>2141</v>
      </c>
      <c r="L560" s="835">
        <v>0</v>
      </c>
      <c r="M560" s="835">
        <v>0</v>
      </c>
      <c r="N560" s="832">
        <v>5</v>
      </c>
      <c r="O560" s="836">
        <v>2.5</v>
      </c>
      <c r="P560" s="835">
        <v>0</v>
      </c>
      <c r="Q560" s="837"/>
      <c r="R560" s="832">
        <v>3</v>
      </c>
      <c r="S560" s="837">
        <v>0.6</v>
      </c>
      <c r="T560" s="836">
        <v>1.5</v>
      </c>
      <c r="U560" s="838">
        <v>0.6</v>
      </c>
    </row>
    <row r="561" spans="1:21" ht="14.4" customHeight="1" x14ac:dyDescent="0.3">
      <c r="A561" s="831">
        <v>7</v>
      </c>
      <c r="B561" s="832" t="s">
        <v>1830</v>
      </c>
      <c r="C561" s="832" t="s">
        <v>1836</v>
      </c>
      <c r="D561" s="833" t="s">
        <v>2769</v>
      </c>
      <c r="E561" s="834" t="s">
        <v>1843</v>
      </c>
      <c r="F561" s="832" t="s">
        <v>1831</v>
      </c>
      <c r="G561" s="832" t="s">
        <v>2142</v>
      </c>
      <c r="H561" s="832" t="s">
        <v>570</v>
      </c>
      <c r="I561" s="832" t="s">
        <v>2333</v>
      </c>
      <c r="J561" s="832" t="s">
        <v>2144</v>
      </c>
      <c r="K561" s="832" t="s">
        <v>2334</v>
      </c>
      <c r="L561" s="835">
        <v>552.64</v>
      </c>
      <c r="M561" s="835">
        <v>2763.2</v>
      </c>
      <c r="N561" s="832">
        <v>5</v>
      </c>
      <c r="O561" s="836">
        <v>2</v>
      </c>
      <c r="P561" s="835">
        <v>2763.2</v>
      </c>
      <c r="Q561" s="837">
        <v>1</v>
      </c>
      <c r="R561" s="832">
        <v>5</v>
      </c>
      <c r="S561" s="837">
        <v>1</v>
      </c>
      <c r="T561" s="836">
        <v>2</v>
      </c>
      <c r="U561" s="838">
        <v>1</v>
      </c>
    </row>
    <row r="562" spans="1:21" ht="14.4" customHeight="1" x14ac:dyDescent="0.3">
      <c r="A562" s="831">
        <v>7</v>
      </c>
      <c r="B562" s="832" t="s">
        <v>1830</v>
      </c>
      <c r="C562" s="832" t="s">
        <v>1836</v>
      </c>
      <c r="D562" s="833" t="s">
        <v>2769</v>
      </c>
      <c r="E562" s="834" t="s">
        <v>1843</v>
      </c>
      <c r="F562" s="832" t="s">
        <v>1831</v>
      </c>
      <c r="G562" s="832" t="s">
        <v>2142</v>
      </c>
      <c r="H562" s="832" t="s">
        <v>570</v>
      </c>
      <c r="I562" s="832" t="s">
        <v>2143</v>
      </c>
      <c r="J562" s="832" t="s">
        <v>2144</v>
      </c>
      <c r="K562" s="832" t="s">
        <v>2145</v>
      </c>
      <c r="L562" s="835">
        <v>1019.46</v>
      </c>
      <c r="M562" s="835">
        <v>1019.46</v>
      </c>
      <c r="N562" s="832">
        <v>1</v>
      </c>
      <c r="O562" s="836">
        <v>1</v>
      </c>
      <c r="P562" s="835">
        <v>1019.46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7</v>
      </c>
      <c r="B563" s="832" t="s">
        <v>1830</v>
      </c>
      <c r="C563" s="832" t="s">
        <v>1836</v>
      </c>
      <c r="D563" s="833" t="s">
        <v>2769</v>
      </c>
      <c r="E563" s="834" t="s">
        <v>1843</v>
      </c>
      <c r="F563" s="832" t="s">
        <v>1831</v>
      </c>
      <c r="G563" s="832" t="s">
        <v>2142</v>
      </c>
      <c r="H563" s="832" t="s">
        <v>570</v>
      </c>
      <c r="I563" s="832" t="s">
        <v>2266</v>
      </c>
      <c r="J563" s="832" t="s">
        <v>2144</v>
      </c>
      <c r="K563" s="832" t="s">
        <v>2267</v>
      </c>
      <c r="L563" s="835">
        <v>2038.93</v>
      </c>
      <c r="M563" s="835">
        <v>2038.93</v>
      </c>
      <c r="N563" s="832">
        <v>1</v>
      </c>
      <c r="O563" s="836">
        <v>1</v>
      </c>
      <c r="P563" s="835">
        <v>2038.93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7</v>
      </c>
      <c r="B564" s="832" t="s">
        <v>1830</v>
      </c>
      <c r="C564" s="832" t="s">
        <v>1836</v>
      </c>
      <c r="D564" s="833" t="s">
        <v>2769</v>
      </c>
      <c r="E564" s="834" t="s">
        <v>1843</v>
      </c>
      <c r="F564" s="832" t="s">
        <v>1831</v>
      </c>
      <c r="G564" s="832" t="s">
        <v>1979</v>
      </c>
      <c r="H564" s="832" t="s">
        <v>570</v>
      </c>
      <c r="I564" s="832" t="s">
        <v>2697</v>
      </c>
      <c r="J564" s="832" t="s">
        <v>1981</v>
      </c>
      <c r="K564" s="832" t="s">
        <v>2698</v>
      </c>
      <c r="L564" s="835">
        <v>45.89</v>
      </c>
      <c r="M564" s="835">
        <v>137.67000000000002</v>
      </c>
      <c r="N564" s="832">
        <v>3</v>
      </c>
      <c r="O564" s="836">
        <v>0.5</v>
      </c>
      <c r="P564" s="835">
        <v>137.67000000000002</v>
      </c>
      <c r="Q564" s="837">
        <v>1</v>
      </c>
      <c r="R564" s="832">
        <v>3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7</v>
      </c>
      <c r="B565" s="832" t="s">
        <v>1830</v>
      </c>
      <c r="C565" s="832" t="s">
        <v>1836</v>
      </c>
      <c r="D565" s="833" t="s">
        <v>2769</v>
      </c>
      <c r="E565" s="834" t="s">
        <v>1843</v>
      </c>
      <c r="F565" s="832" t="s">
        <v>1831</v>
      </c>
      <c r="G565" s="832" t="s">
        <v>2268</v>
      </c>
      <c r="H565" s="832" t="s">
        <v>570</v>
      </c>
      <c r="I565" s="832" t="s">
        <v>2269</v>
      </c>
      <c r="J565" s="832" t="s">
        <v>1318</v>
      </c>
      <c r="K565" s="832" t="s">
        <v>2270</v>
      </c>
      <c r="L565" s="835">
        <v>24.37</v>
      </c>
      <c r="M565" s="835">
        <v>48.74</v>
      </c>
      <c r="N565" s="832">
        <v>2</v>
      </c>
      <c r="O565" s="836">
        <v>0.5</v>
      </c>
      <c r="P565" s="835">
        <v>48.74</v>
      </c>
      <c r="Q565" s="837">
        <v>1</v>
      </c>
      <c r="R565" s="832">
        <v>2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7</v>
      </c>
      <c r="B566" s="832" t="s">
        <v>1830</v>
      </c>
      <c r="C566" s="832" t="s">
        <v>1836</v>
      </c>
      <c r="D566" s="833" t="s">
        <v>2769</v>
      </c>
      <c r="E566" s="834" t="s">
        <v>1843</v>
      </c>
      <c r="F566" s="832" t="s">
        <v>1831</v>
      </c>
      <c r="G566" s="832" t="s">
        <v>2450</v>
      </c>
      <c r="H566" s="832" t="s">
        <v>570</v>
      </c>
      <c r="I566" s="832" t="s">
        <v>2451</v>
      </c>
      <c r="J566" s="832" t="s">
        <v>2452</v>
      </c>
      <c r="K566" s="832" t="s">
        <v>2453</v>
      </c>
      <c r="L566" s="835">
        <v>1561.8</v>
      </c>
      <c r="M566" s="835">
        <v>3123.6</v>
      </c>
      <c r="N566" s="832">
        <v>2</v>
      </c>
      <c r="O566" s="836">
        <v>2</v>
      </c>
      <c r="P566" s="835">
        <v>3123.6</v>
      </c>
      <c r="Q566" s="837">
        <v>1</v>
      </c>
      <c r="R566" s="832">
        <v>2</v>
      </c>
      <c r="S566" s="837">
        <v>1</v>
      </c>
      <c r="T566" s="836">
        <v>2</v>
      </c>
      <c r="U566" s="838">
        <v>1</v>
      </c>
    </row>
    <row r="567" spans="1:21" ht="14.4" customHeight="1" x14ac:dyDescent="0.3">
      <c r="A567" s="831">
        <v>7</v>
      </c>
      <c r="B567" s="832" t="s">
        <v>1830</v>
      </c>
      <c r="C567" s="832" t="s">
        <v>1836</v>
      </c>
      <c r="D567" s="833" t="s">
        <v>2769</v>
      </c>
      <c r="E567" s="834" t="s">
        <v>1843</v>
      </c>
      <c r="F567" s="832" t="s">
        <v>1831</v>
      </c>
      <c r="G567" s="832" t="s">
        <v>2591</v>
      </c>
      <c r="H567" s="832" t="s">
        <v>570</v>
      </c>
      <c r="I567" s="832" t="s">
        <v>2592</v>
      </c>
      <c r="J567" s="832" t="s">
        <v>2593</v>
      </c>
      <c r="K567" s="832" t="s">
        <v>2594</v>
      </c>
      <c r="L567" s="835">
        <v>78.319999999999993</v>
      </c>
      <c r="M567" s="835">
        <v>156.63999999999999</v>
      </c>
      <c r="N567" s="832">
        <v>2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7</v>
      </c>
      <c r="B568" s="832" t="s">
        <v>1830</v>
      </c>
      <c r="C568" s="832" t="s">
        <v>1836</v>
      </c>
      <c r="D568" s="833" t="s">
        <v>2769</v>
      </c>
      <c r="E568" s="834" t="s">
        <v>1843</v>
      </c>
      <c r="F568" s="832" t="s">
        <v>1831</v>
      </c>
      <c r="G568" s="832" t="s">
        <v>2166</v>
      </c>
      <c r="H568" s="832" t="s">
        <v>660</v>
      </c>
      <c r="I568" s="832" t="s">
        <v>1753</v>
      </c>
      <c r="J568" s="832" t="s">
        <v>1754</v>
      </c>
      <c r="K568" s="832" t="s">
        <v>1755</v>
      </c>
      <c r="L568" s="835">
        <v>70.48</v>
      </c>
      <c r="M568" s="835">
        <v>211.44</v>
      </c>
      <c r="N568" s="832">
        <v>3</v>
      </c>
      <c r="O568" s="836">
        <v>0.5</v>
      </c>
      <c r="P568" s="835">
        <v>211.44</v>
      </c>
      <c r="Q568" s="837">
        <v>1</v>
      </c>
      <c r="R568" s="832">
        <v>3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7</v>
      </c>
      <c r="B569" s="832" t="s">
        <v>1830</v>
      </c>
      <c r="C569" s="832" t="s">
        <v>1836</v>
      </c>
      <c r="D569" s="833" t="s">
        <v>2769</v>
      </c>
      <c r="E569" s="834" t="s">
        <v>1843</v>
      </c>
      <c r="F569" s="832" t="s">
        <v>1831</v>
      </c>
      <c r="G569" s="832" t="s">
        <v>2458</v>
      </c>
      <c r="H569" s="832" t="s">
        <v>570</v>
      </c>
      <c r="I569" s="832" t="s">
        <v>2459</v>
      </c>
      <c r="J569" s="832" t="s">
        <v>766</v>
      </c>
      <c r="K569" s="832" t="s">
        <v>2460</v>
      </c>
      <c r="L569" s="835">
        <v>53.57</v>
      </c>
      <c r="M569" s="835">
        <v>107.14</v>
      </c>
      <c r="N569" s="832">
        <v>2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7</v>
      </c>
      <c r="B570" s="832" t="s">
        <v>1830</v>
      </c>
      <c r="C570" s="832" t="s">
        <v>1836</v>
      </c>
      <c r="D570" s="833" t="s">
        <v>2769</v>
      </c>
      <c r="E570" s="834" t="s">
        <v>1843</v>
      </c>
      <c r="F570" s="832" t="s">
        <v>1831</v>
      </c>
      <c r="G570" s="832" t="s">
        <v>2699</v>
      </c>
      <c r="H570" s="832" t="s">
        <v>570</v>
      </c>
      <c r="I570" s="832" t="s">
        <v>2700</v>
      </c>
      <c r="J570" s="832" t="s">
        <v>2701</v>
      </c>
      <c r="K570" s="832" t="s">
        <v>2702</v>
      </c>
      <c r="L570" s="835">
        <v>82.63</v>
      </c>
      <c r="M570" s="835">
        <v>82.63</v>
      </c>
      <c r="N570" s="832">
        <v>1</v>
      </c>
      <c r="O570" s="836">
        <v>1</v>
      </c>
      <c r="P570" s="835">
        <v>82.63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7</v>
      </c>
      <c r="B571" s="832" t="s">
        <v>1830</v>
      </c>
      <c r="C571" s="832" t="s">
        <v>1836</v>
      </c>
      <c r="D571" s="833" t="s">
        <v>2769</v>
      </c>
      <c r="E571" s="834" t="s">
        <v>1843</v>
      </c>
      <c r="F571" s="832" t="s">
        <v>1831</v>
      </c>
      <c r="G571" s="832" t="s">
        <v>2167</v>
      </c>
      <c r="H571" s="832" t="s">
        <v>570</v>
      </c>
      <c r="I571" s="832" t="s">
        <v>2168</v>
      </c>
      <c r="J571" s="832" t="s">
        <v>2169</v>
      </c>
      <c r="K571" s="832" t="s">
        <v>757</v>
      </c>
      <c r="L571" s="835">
        <v>208.18</v>
      </c>
      <c r="M571" s="835">
        <v>1873.6200000000001</v>
      </c>
      <c r="N571" s="832">
        <v>9</v>
      </c>
      <c r="O571" s="836">
        <v>5</v>
      </c>
      <c r="P571" s="835">
        <v>1665.44</v>
      </c>
      <c r="Q571" s="837">
        <v>0.88888888888888884</v>
      </c>
      <c r="R571" s="832">
        <v>8</v>
      </c>
      <c r="S571" s="837">
        <v>0.88888888888888884</v>
      </c>
      <c r="T571" s="836">
        <v>4</v>
      </c>
      <c r="U571" s="838">
        <v>0.8</v>
      </c>
    </row>
    <row r="572" spans="1:21" ht="14.4" customHeight="1" x14ac:dyDescent="0.3">
      <c r="A572" s="831">
        <v>7</v>
      </c>
      <c r="B572" s="832" t="s">
        <v>1830</v>
      </c>
      <c r="C572" s="832" t="s">
        <v>1836</v>
      </c>
      <c r="D572" s="833" t="s">
        <v>2769</v>
      </c>
      <c r="E572" s="834" t="s">
        <v>1843</v>
      </c>
      <c r="F572" s="832" t="s">
        <v>1831</v>
      </c>
      <c r="G572" s="832" t="s">
        <v>2345</v>
      </c>
      <c r="H572" s="832" t="s">
        <v>570</v>
      </c>
      <c r="I572" s="832" t="s">
        <v>2346</v>
      </c>
      <c r="J572" s="832" t="s">
        <v>2347</v>
      </c>
      <c r="K572" s="832" t="s">
        <v>2348</v>
      </c>
      <c r="L572" s="835">
        <v>113.93</v>
      </c>
      <c r="M572" s="835">
        <v>113.93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7</v>
      </c>
      <c r="B573" s="832" t="s">
        <v>1830</v>
      </c>
      <c r="C573" s="832" t="s">
        <v>1836</v>
      </c>
      <c r="D573" s="833" t="s">
        <v>2769</v>
      </c>
      <c r="E573" s="834" t="s">
        <v>1843</v>
      </c>
      <c r="F573" s="832" t="s">
        <v>1831</v>
      </c>
      <c r="G573" s="832" t="s">
        <v>1874</v>
      </c>
      <c r="H573" s="832" t="s">
        <v>570</v>
      </c>
      <c r="I573" s="832" t="s">
        <v>2009</v>
      </c>
      <c r="J573" s="832" t="s">
        <v>840</v>
      </c>
      <c r="K573" s="832" t="s">
        <v>2010</v>
      </c>
      <c r="L573" s="835">
        <v>103.67</v>
      </c>
      <c r="M573" s="835">
        <v>103.67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7</v>
      </c>
      <c r="B574" s="832" t="s">
        <v>1830</v>
      </c>
      <c r="C574" s="832" t="s">
        <v>1836</v>
      </c>
      <c r="D574" s="833" t="s">
        <v>2769</v>
      </c>
      <c r="E574" s="834" t="s">
        <v>1843</v>
      </c>
      <c r="F574" s="832" t="s">
        <v>1831</v>
      </c>
      <c r="G574" s="832" t="s">
        <v>2174</v>
      </c>
      <c r="H574" s="832" t="s">
        <v>570</v>
      </c>
      <c r="I574" s="832" t="s">
        <v>2178</v>
      </c>
      <c r="J574" s="832" t="s">
        <v>2176</v>
      </c>
      <c r="K574" s="832" t="s">
        <v>2179</v>
      </c>
      <c r="L574" s="835">
        <v>552.64</v>
      </c>
      <c r="M574" s="835">
        <v>2210.56</v>
      </c>
      <c r="N574" s="832">
        <v>4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7</v>
      </c>
      <c r="B575" s="832" t="s">
        <v>1830</v>
      </c>
      <c r="C575" s="832" t="s">
        <v>1836</v>
      </c>
      <c r="D575" s="833" t="s">
        <v>2769</v>
      </c>
      <c r="E575" s="834" t="s">
        <v>1843</v>
      </c>
      <c r="F575" s="832" t="s">
        <v>1831</v>
      </c>
      <c r="G575" s="832" t="s">
        <v>2174</v>
      </c>
      <c r="H575" s="832" t="s">
        <v>570</v>
      </c>
      <c r="I575" s="832" t="s">
        <v>2180</v>
      </c>
      <c r="J575" s="832" t="s">
        <v>2176</v>
      </c>
      <c r="K575" s="832" t="s">
        <v>2181</v>
      </c>
      <c r="L575" s="835">
        <v>355.79</v>
      </c>
      <c r="M575" s="835">
        <v>1423.16</v>
      </c>
      <c r="N575" s="832">
        <v>4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7</v>
      </c>
      <c r="B576" s="832" t="s">
        <v>1830</v>
      </c>
      <c r="C576" s="832" t="s">
        <v>1836</v>
      </c>
      <c r="D576" s="833" t="s">
        <v>2769</v>
      </c>
      <c r="E576" s="834" t="s">
        <v>1843</v>
      </c>
      <c r="F576" s="832" t="s">
        <v>1831</v>
      </c>
      <c r="G576" s="832" t="s">
        <v>2174</v>
      </c>
      <c r="H576" s="832" t="s">
        <v>570</v>
      </c>
      <c r="I576" s="832" t="s">
        <v>2351</v>
      </c>
      <c r="J576" s="832" t="s">
        <v>2176</v>
      </c>
      <c r="K576" s="832" t="s">
        <v>2186</v>
      </c>
      <c r="L576" s="835">
        <v>1019.46</v>
      </c>
      <c r="M576" s="835">
        <v>5097.3</v>
      </c>
      <c r="N576" s="832">
        <v>5</v>
      </c>
      <c r="O576" s="836">
        <v>1</v>
      </c>
      <c r="P576" s="835">
        <v>5097.3</v>
      </c>
      <c r="Q576" s="837">
        <v>1</v>
      </c>
      <c r="R576" s="832">
        <v>5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7</v>
      </c>
      <c r="B577" s="832" t="s">
        <v>1830</v>
      </c>
      <c r="C577" s="832" t="s">
        <v>1836</v>
      </c>
      <c r="D577" s="833" t="s">
        <v>2769</v>
      </c>
      <c r="E577" s="834" t="s">
        <v>1843</v>
      </c>
      <c r="F577" s="832" t="s">
        <v>1831</v>
      </c>
      <c r="G577" s="832" t="s">
        <v>2174</v>
      </c>
      <c r="H577" s="832" t="s">
        <v>570</v>
      </c>
      <c r="I577" s="832" t="s">
        <v>2604</v>
      </c>
      <c r="J577" s="832" t="s">
        <v>2354</v>
      </c>
      <c r="K577" s="832" t="s">
        <v>2179</v>
      </c>
      <c r="L577" s="835">
        <v>552.64</v>
      </c>
      <c r="M577" s="835">
        <v>1657.92</v>
      </c>
      <c r="N577" s="832">
        <v>3</v>
      </c>
      <c r="O577" s="836">
        <v>1</v>
      </c>
      <c r="P577" s="835">
        <v>1657.92</v>
      </c>
      <c r="Q577" s="837">
        <v>1</v>
      </c>
      <c r="R577" s="832">
        <v>3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7</v>
      </c>
      <c r="B578" s="832" t="s">
        <v>1830</v>
      </c>
      <c r="C578" s="832" t="s">
        <v>1836</v>
      </c>
      <c r="D578" s="833" t="s">
        <v>2769</v>
      </c>
      <c r="E578" s="834" t="s">
        <v>1843</v>
      </c>
      <c r="F578" s="832" t="s">
        <v>1831</v>
      </c>
      <c r="G578" s="832" t="s">
        <v>2174</v>
      </c>
      <c r="H578" s="832" t="s">
        <v>660</v>
      </c>
      <c r="I578" s="832" t="s">
        <v>2352</v>
      </c>
      <c r="J578" s="832" t="s">
        <v>2183</v>
      </c>
      <c r="K578" s="832" t="s">
        <v>2177</v>
      </c>
      <c r="L578" s="835">
        <v>2038.93</v>
      </c>
      <c r="M578" s="835">
        <v>4077.86</v>
      </c>
      <c r="N578" s="832">
        <v>2</v>
      </c>
      <c r="O578" s="836">
        <v>2</v>
      </c>
      <c r="P578" s="835">
        <v>4077.86</v>
      </c>
      <c r="Q578" s="837">
        <v>1</v>
      </c>
      <c r="R578" s="832">
        <v>2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7</v>
      </c>
      <c r="B579" s="832" t="s">
        <v>1830</v>
      </c>
      <c r="C579" s="832" t="s">
        <v>1836</v>
      </c>
      <c r="D579" s="833" t="s">
        <v>2769</v>
      </c>
      <c r="E579" s="834" t="s">
        <v>1843</v>
      </c>
      <c r="F579" s="832" t="s">
        <v>1831</v>
      </c>
      <c r="G579" s="832" t="s">
        <v>2174</v>
      </c>
      <c r="H579" s="832" t="s">
        <v>660</v>
      </c>
      <c r="I579" s="832" t="s">
        <v>2182</v>
      </c>
      <c r="J579" s="832" t="s">
        <v>2183</v>
      </c>
      <c r="K579" s="832" t="s">
        <v>2181</v>
      </c>
      <c r="L579" s="835">
        <v>355.79</v>
      </c>
      <c r="M579" s="835">
        <v>2846.32</v>
      </c>
      <c r="N579" s="832">
        <v>8</v>
      </c>
      <c r="O579" s="836">
        <v>3</v>
      </c>
      <c r="P579" s="835">
        <v>2846.32</v>
      </c>
      <c r="Q579" s="837">
        <v>1</v>
      </c>
      <c r="R579" s="832">
        <v>8</v>
      </c>
      <c r="S579" s="837">
        <v>1</v>
      </c>
      <c r="T579" s="836">
        <v>3</v>
      </c>
      <c r="U579" s="838">
        <v>1</v>
      </c>
    </row>
    <row r="580" spans="1:21" ht="14.4" customHeight="1" x14ac:dyDescent="0.3">
      <c r="A580" s="831">
        <v>7</v>
      </c>
      <c r="B580" s="832" t="s">
        <v>1830</v>
      </c>
      <c r="C580" s="832" t="s">
        <v>1836</v>
      </c>
      <c r="D580" s="833" t="s">
        <v>2769</v>
      </c>
      <c r="E580" s="834" t="s">
        <v>1843</v>
      </c>
      <c r="F580" s="832" t="s">
        <v>1831</v>
      </c>
      <c r="G580" s="832" t="s">
        <v>2174</v>
      </c>
      <c r="H580" s="832" t="s">
        <v>660</v>
      </c>
      <c r="I580" s="832" t="s">
        <v>2184</v>
      </c>
      <c r="J580" s="832" t="s">
        <v>2183</v>
      </c>
      <c r="K580" s="832" t="s">
        <v>2179</v>
      </c>
      <c r="L580" s="835">
        <v>552.64</v>
      </c>
      <c r="M580" s="835">
        <v>5526.4</v>
      </c>
      <c r="N580" s="832">
        <v>10</v>
      </c>
      <c r="O580" s="836">
        <v>4</v>
      </c>
      <c r="P580" s="835">
        <v>5526.4</v>
      </c>
      <c r="Q580" s="837">
        <v>1</v>
      </c>
      <c r="R580" s="832">
        <v>10</v>
      </c>
      <c r="S580" s="837">
        <v>1</v>
      </c>
      <c r="T580" s="836">
        <v>4</v>
      </c>
      <c r="U580" s="838">
        <v>1</v>
      </c>
    </row>
    <row r="581" spans="1:21" ht="14.4" customHeight="1" x14ac:dyDescent="0.3">
      <c r="A581" s="831">
        <v>7</v>
      </c>
      <c r="B581" s="832" t="s">
        <v>1830</v>
      </c>
      <c r="C581" s="832" t="s">
        <v>1836</v>
      </c>
      <c r="D581" s="833" t="s">
        <v>2769</v>
      </c>
      <c r="E581" s="834" t="s">
        <v>1843</v>
      </c>
      <c r="F581" s="832" t="s">
        <v>1831</v>
      </c>
      <c r="G581" s="832" t="s">
        <v>2174</v>
      </c>
      <c r="H581" s="832" t="s">
        <v>660</v>
      </c>
      <c r="I581" s="832" t="s">
        <v>2185</v>
      </c>
      <c r="J581" s="832" t="s">
        <v>2183</v>
      </c>
      <c r="K581" s="832" t="s">
        <v>2186</v>
      </c>
      <c r="L581" s="835">
        <v>1019.46</v>
      </c>
      <c r="M581" s="835">
        <v>3058.38</v>
      </c>
      <c r="N581" s="832">
        <v>3</v>
      </c>
      <c r="O581" s="836">
        <v>2</v>
      </c>
      <c r="P581" s="835">
        <v>3058.38</v>
      </c>
      <c r="Q581" s="837">
        <v>1</v>
      </c>
      <c r="R581" s="832">
        <v>3</v>
      </c>
      <c r="S581" s="837">
        <v>1</v>
      </c>
      <c r="T581" s="836">
        <v>2</v>
      </c>
      <c r="U581" s="838">
        <v>1</v>
      </c>
    </row>
    <row r="582" spans="1:21" ht="14.4" customHeight="1" x14ac:dyDescent="0.3">
      <c r="A582" s="831">
        <v>7</v>
      </c>
      <c r="B582" s="832" t="s">
        <v>1830</v>
      </c>
      <c r="C582" s="832" t="s">
        <v>1836</v>
      </c>
      <c r="D582" s="833" t="s">
        <v>2769</v>
      </c>
      <c r="E582" s="834" t="s">
        <v>1843</v>
      </c>
      <c r="F582" s="832" t="s">
        <v>1831</v>
      </c>
      <c r="G582" s="832" t="s">
        <v>2174</v>
      </c>
      <c r="H582" s="832" t="s">
        <v>570</v>
      </c>
      <c r="I582" s="832" t="s">
        <v>2353</v>
      </c>
      <c r="J582" s="832" t="s">
        <v>2354</v>
      </c>
      <c r="K582" s="832" t="s">
        <v>2181</v>
      </c>
      <c r="L582" s="835">
        <v>355.79</v>
      </c>
      <c r="M582" s="835">
        <v>2846.32</v>
      </c>
      <c r="N582" s="832">
        <v>8</v>
      </c>
      <c r="O582" s="836">
        <v>4</v>
      </c>
      <c r="P582" s="835">
        <v>2846.32</v>
      </c>
      <c r="Q582" s="837">
        <v>1</v>
      </c>
      <c r="R582" s="832">
        <v>8</v>
      </c>
      <c r="S582" s="837">
        <v>1</v>
      </c>
      <c r="T582" s="836">
        <v>4</v>
      </c>
      <c r="U582" s="838">
        <v>1</v>
      </c>
    </row>
    <row r="583" spans="1:21" ht="14.4" customHeight="1" x14ac:dyDescent="0.3">
      <c r="A583" s="831">
        <v>7</v>
      </c>
      <c r="B583" s="832" t="s">
        <v>1830</v>
      </c>
      <c r="C583" s="832" t="s">
        <v>1836</v>
      </c>
      <c r="D583" s="833" t="s">
        <v>2769</v>
      </c>
      <c r="E583" s="834" t="s">
        <v>1843</v>
      </c>
      <c r="F583" s="832" t="s">
        <v>1831</v>
      </c>
      <c r="G583" s="832" t="s">
        <v>2174</v>
      </c>
      <c r="H583" s="832" t="s">
        <v>570</v>
      </c>
      <c r="I583" s="832" t="s">
        <v>2703</v>
      </c>
      <c r="J583" s="832" t="s">
        <v>2607</v>
      </c>
      <c r="K583" s="832" t="s">
        <v>2704</v>
      </c>
      <c r="L583" s="835">
        <v>552.64</v>
      </c>
      <c r="M583" s="835">
        <v>1105.28</v>
      </c>
      <c r="N583" s="832">
        <v>2</v>
      </c>
      <c r="O583" s="836">
        <v>1</v>
      </c>
      <c r="P583" s="835">
        <v>1105.28</v>
      </c>
      <c r="Q583" s="837">
        <v>1</v>
      </c>
      <c r="R583" s="832">
        <v>2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7</v>
      </c>
      <c r="B584" s="832" t="s">
        <v>1830</v>
      </c>
      <c r="C584" s="832" t="s">
        <v>1836</v>
      </c>
      <c r="D584" s="833" t="s">
        <v>2769</v>
      </c>
      <c r="E584" s="834" t="s">
        <v>1843</v>
      </c>
      <c r="F584" s="832" t="s">
        <v>1831</v>
      </c>
      <c r="G584" s="832" t="s">
        <v>2190</v>
      </c>
      <c r="H584" s="832" t="s">
        <v>660</v>
      </c>
      <c r="I584" s="832" t="s">
        <v>2194</v>
      </c>
      <c r="J584" s="832" t="s">
        <v>2195</v>
      </c>
      <c r="K584" s="832" t="s">
        <v>2193</v>
      </c>
      <c r="L584" s="835">
        <v>169.29</v>
      </c>
      <c r="M584" s="835">
        <v>507.87</v>
      </c>
      <c r="N584" s="832">
        <v>3</v>
      </c>
      <c r="O584" s="836">
        <v>0.5</v>
      </c>
      <c r="P584" s="835">
        <v>507.87</v>
      </c>
      <c r="Q584" s="837">
        <v>1</v>
      </c>
      <c r="R584" s="832">
        <v>3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7</v>
      </c>
      <c r="B585" s="832" t="s">
        <v>1830</v>
      </c>
      <c r="C585" s="832" t="s">
        <v>1836</v>
      </c>
      <c r="D585" s="833" t="s">
        <v>2769</v>
      </c>
      <c r="E585" s="834" t="s">
        <v>1843</v>
      </c>
      <c r="F585" s="832" t="s">
        <v>1831</v>
      </c>
      <c r="G585" s="832" t="s">
        <v>2190</v>
      </c>
      <c r="H585" s="832" t="s">
        <v>570</v>
      </c>
      <c r="I585" s="832" t="s">
        <v>2359</v>
      </c>
      <c r="J585" s="832" t="s">
        <v>2197</v>
      </c>
      <c r="K585" s="832" t="s">
        <v>2193</v>
      </c>
      <c r="L585" s="835">
        <v>169.29</v>
      </c>
      <c r="M585" s="835">
        <v>846.44999999999993</v>
      </c>
      <c r="N585" s="832">
        <v>5</v>
      </c>
      <c r="O585" s="836">
        <v>0.5</v>
      </c>
      <c r="P585" s="835">
        <v>846.44999999999993</v>
      </c>
      <c r="Q585" s="837">
        <v>1</v>
      </c>
      <c r="R585" s="832">
        <v>5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7</v>
      </c>
      <c r="B586" s="832" t="s">
        <v>1830</v>
      </c>
      <c r="C586" s="832" t="s">
        <v>1836</v>
      </c>
      <c r="D586" s="833" t="s">
        <v>2769</v>
      </c>
      <c r="E586" s="834" t="s">
        <v>1843</v>
      </c>
      <c r="F586" s="832" t="s">
        <v>1831</v>
      </c>
      <c r="G586" s="832" t="s">
        <v>2190</v>
      </c>
      <c r="H586" s="832" t="s">
        <v>570</v>
      </c>
      <c r="I586" s="832" t="s">
        <v>2271</v>
      </c>
      <c r="J586" s="832" t="s">
        <v>2272</v>
      </c>
      <c r="K586" s="832" t="s">
        <v>2198</v>
      </c>
      <c r="L586" s="835">
        <v>338.58</v>
      </c>
      <c r="M586" s="835">
        <v>1015.74</v>
      </c>
      <c r="N586" s="832">
        <v>3</v>
      </c>
      <c r="O586" s="836">
        <v>0.5</v>
      </c>
      <c r="P586" s="835">
        <v>1015.74</v>
      </c>
      <c r="Q586" s="837">
        <v>1</v>
      </c>
      <c r="R586" s="832">
        <v>3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7</v>
      </c>
      <c r="B587" s="832" t="s">
        <v>1830</v>
      </c>
      <c r="C587" s="832" t="s">
        <v>1836</v>
      </c>
      <c r="D587" s="833" t="s">
        <v>2769</v>
      </c>
      <c r="E587" s="834" t="s">
        <v>1843</v>
      </c>
      <c r="F587" s="832" t="s">
        <v>1831</v>
      </c>
      <c r="G587" s="832" t="s">
        <v>2190</v>
      </c>
      <c r="H587" s="832" t="s">
        <v>660</v>
      </c>
      <c r="I587" s="832" t="s">
        <v>2200</v>
      </c>
      <c r="J587" s="832" t="s">
        <v>2195</v>
      </c>
      <c r="K587" s="832" t="s">
        <v>2201</v>
      </c>
      <c r="L587" s="835">
        <v>1286.6199999999999</v>
      </c>
      <c r="M587" s="835">
        <v>3859.8599999999997</v>
      </c>
      <c r="N587" s="832">
        <v>3</v>
      </c>
      <c r="O587" s="836">
        <v>1</v>
      </c>
      <c r="P587" s="835">
        <v>2573.2399999999998</v>
      </c>
      <c r="Q587" s="837">
        <v>0.66666666666666663</v>
      </c>
      <c r="R587" s="832">
        <v>2</v>
      </c>
      <c r="S587" s="837">
        <v>0.66666666666666663</v>
      </c>
      <c r="T587" s="836">
        <v>0.5</v>
      </c>
      <c r="U587" s="838">
        <v>0.5</v>
      </c>
    </row>
    <row r="588" spans="1:21" ht="14.4" customHeight="1" x14ac:dyDescent="0.3">
      <c r="A588" s="831">
        <v>7</v>
      </c>
      <c r="B588" s="832" t="s">
        <v>1830</v>
      </c>
      <c r="C588" s="832" t="s">
        <v>1836</v>
      </c>
      <c r="D588" s="833" t="s">
        <v>2769</v>
      </c>
      <c r="E588" s="834" t="s">
        <v>1843</v>
      </c>
      <c r="F588" s="832" t="s">
        <v>1831</v>
      </c>
      <c r="G588" s="832" t="s">
        <v>2190</v>
      </c>
      <c r="H588" s="832" t="s">
        <v>570</v>
      </c>
      <c r="I588" s="832" t="s">
        <v>2202</v>
      </c>
      <c r="J588" s="832" t="s">
        <v>2203</v>
      </c>
      <c r="K588" s="832" t="s">
        <v>2193</v>
      </c>
      <c r="L588" s="835">
        <v>169.29</v>
      </c>
      <c r="M588" s="835">
        <v>1692.9</v>
      </c>
      <c r="N588" s="832">
        <v>10</v>
      </c>
      <c r="O588" s="836">
        <v>3.5</v>
      </c>
      <c r="P588" s="835">
        <v>1523.6100000000001</v>
      </c>
      <c r="Q588" s="837">
        <v>0.9</v>
      </c>
      <c r="R588" s="832">
        <v>9</v>
      </c>
      <c r="S588" s="837">
        <v>0.9</v>
      </c>
      <c r="T588" s="836">
        <v>2.5</v>
      </c>
      <c r="U588" s="838">
        <v>0.7142857142857143</v>
      </c>
    </row>
    <row r="589" spans="1:21" ht="14.4" customHeight="1" x14ac:dyDescent="0.3">
      <c r="A589" s="831">
        <v>7</v>
      </c>
      <c r="B589" s="832" t="s">
        <v>1830</v>
      </c>
      <c r="C589" s="832" t="s">
        <v>1836</v>
      </c>
      <c r="D589" s="833" t="s">
        <v>2769</v>
      </c>
      <c r="E589" s="834" t="s">
        <v>1843</v>
      </c>
      <c r="F589" s="832" t="s">
        <v>1831</v>
      </c>
      <c r="G589" s="832" t="s">
        <v>2190</v>
      </c>
      <c r="H589" s="832" t="s">
        <v>660</v>
      </c>
      <c r="I589" s="832" t="s">
        <v>2206</v>
      </c>
      <c r="J589" s="832" t="s">
        <v>2195</v>
      </c>
      <c r="K589" s="832" t="s">
        <v>2207</v>
      </c>
      <c r="L589" s="835">
        <v>2573.2199999999998</v>
      </c>
      <c r="M589" s="835">
        <v>38598.300000000003</v>
      </c>
      <c r="N589" s="832">
        <v>15</v>
      </c>
      <c r="O589" s="836">
        <v>5</v>
      </c>
      <c r="P589" s="835">
        <v>36025.08</v>
      </c>
      <c r="Q589" s="837">
        <v>0.93333333333333335</v>
      </c>
      <c r="R589" s="832">
        <v>14</v>
      </c>
      <c r="S589" s="837">
        <v>0.93333333333333335</v>
      </c>
      <c r="T589" s="836">
        <v>4.5</v>
      </c>
      <c r="U589" s="838">
        <v>0.9</v>
      </c>
    </row>
    <row r="590" spans="1:21" ht="14.4" customHeight="1" x14ac:dyDescent="0.3">
      <c r="A590" s="831">
        <v>7</v>
      </c>
      <c r="B590" s="832" t="s">
        <v>1830</v>
      </c>
      <c r="C590" s="832" t="s">
        <v>1836</v>
      </c>
      <c r="D590" s="833" t="s">
        <v>2769</v>
      </c>
      <c r="E590" s="834" t="s">
        <v>1843</v>
      </c>
      <c r="F590" s="832" t="s">
        <v>1831</v>
      </c>
      <c r="G590" s="832" t="s">
        <v>2023</v>
      </c>
      <c r="H590" s="832" t="s">
        <v>570</v>
      </c>
      <c r="I590" s="832" t="s">
        <v>2024</v>
      </c>
      <c r="J590" s="832" t="s">
        <v>2025</v>
      </c>
      <c r="K590" s="832" t="s">
        <v>2026</v>
      </c>
      <c r="L590" s="835">
        <v>0</v>
      </c>
      <c r="M590" s="835">
        <v>0</v>
      </c>
      <c r="N590" s="832">
        <v>1</v>
      </c>
      <c r="O590" s="836">
        <v>1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7</v>
      </c>
      <c r="B591" s="832" t="s">
        <v>1830</v>
      </c>
      <c r="C591" s="832" t="s">
        <v>1836</v>
      </c>
      <c r="D591" s="833" t="s">
        <v>2769</v>
      </c>
      <c r="E591" s="834" t="s">
        <v>1843</v>
      </c>
      <c r="F591" s="832" t="s">
        <v>1831</v>
      </c>
      <c r="G591" s="832" t="s">
        <v>2208</v>
      </c>
      <c r="H591" s="832" t="s">
        <v>660</v>
      </c>
      <c r="I591" s="832" t="s">
        <v>1667</v>
      </c>
      <c r="J591" s="832" t="s">
        <v>677</v>
      </c>
      <c r="K591" s="832" t="s">
        <v>927</v>
      </c>
      <c r="L591" s="835">
        <v>0</v>
      </c>
      <c r="M591" s="835">
        <v>0</v>
      </c>
      <c r="N591" s="832">
        <v>6</v>
      </c>
      <c r="O591" s="836">
        <v>1.5</v>
      </c>
      <c r="P591" s="835"/>
      <c r="Q591" s="837"/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7</v>
      </c>
      <c r="B592" s="832" t="s">
        <v>1830</v>
      </c>
      <c r="C592" s="832" t="s">
        <v>1836</v>
      </c>
      <c r="D592" s="833" t="s">
        <v>2769</v>
      </c>
      <c r="E592" s="834" t="s">
        <v>1843</v>
      </c>
      <c r="F592" s="832" t="s">
        <v>1831</v>
      </c>
      <c r="G592" s="832" t="s">
        <v>2208</v>
      </c>
      <c r="H592" s="832" t="s">
        <v>570</v>
      </c>
      <c r="I592" s="832" t="s">
        <v>2209</v>
      </c>
      <c r="J592" s="832" t="s">
        <v>2210</v>
      </c>
      <c r="K592" s="832" t="s">
        <v>2211</v>
      </c>
      <c r="L592" s="835">
        <v>227.69</v>
      </c>
      <c r="M592" s="835">
        <v>910.76</v>
      </c>
      <c r="N592" s="832">
        <v>4</v>
      </c>
      <c r="O592" s="836">
        <v>2</v>
      </c>
      <c r="P592" s="835">
        <v>455.38</v>
      </c>
      <c r="Q592" s="837">
        <v>0.5</v>
      </c>
      <c r="R592" s="832">
        <v>2</v>
      </c>
      <c r="S592" s="837">
        <v>0.5</v>
      </c>
      <c r="T592" s="836">
        <v>1</v>
      </c>
      <c r="U592" s="838">
        <v>0.5</v>
      </c>
    </row>
    <row r="593" spans="1:21" ht="14.4" customHeight="1" x14ac:dyDescent="0.3">
      <c r="A593" s="831">
        <v>7</v>
      </c>
      <c r="B593" s="832" t="s">
        <v>1830</v>
      </c>
      <c r="C593" s="832" t="s">
        <v>1836</v>
      </c>
      <c r="D593" s="833" t="s">
        <v>2769</v>
      </c>
      <c r="E593" s="834" t="s">
        <v>1843</v>
      </c>
      <c r="F593" s="832" t="s">
        <v>1831</v>
      </c>
      <c r="G593" s="832" t="s">
        <v>2218</v>
      </c>
      <c r="H593" s="832" t="s">
        <v>570</v>
      </c>
      <c r="I593" s="832" t="s">
        <v>2312</v>
      </c>
      <c r="J593" s="832" t="s">
        <v>2313</v>
      </c>
      <c r="K593" s="832" t="s">
        <v>2314</v>
      </c>
      <c r="L593" s="835">
        <v>552.64</v>
      </c>
      <c r="M593" s="835">
        <v>1657.92</v>
      </c>
      <c r="N593" s="832">
        <v>3</v>
      </c>
      <c r="O593" s="836">
        <v>1</v>
      </c>
      <c r="P593" s="835">
        <v>1657.92</v>
      </c>
      <c r="Q593" s="837">
        <v>1</v>
      </c>
      <c r="R593" s="832">
        <v>3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7</v>
      </c>
      <c r="B594" s="832" t="s">
        <v>1830</v>
      </c>
      <c r="C594" s="832" t="s">
        <v>1836</v>
      </c>
      <c r="D594" s="833" t="s">
        <v>2769</v>
      </c>
      <c r="E594" s="834" t="s">
        <v>1843</v>
      </c>
      <c r="F594" s="832" t="s">
        <v>1831</v>
      </c>
      <c r="G594" s="832" t="s">
        <v>2218</v>
      </c>
      <c r="H594" s="832" t="s">
        <v>570</v>
      </c>
      <c r="I594" s="832" t="s">
        <v>2365</v>
      </c>
      <c r="J594" s="832" t="s">
        <v>2313</v>
      </c>
      <c r="K594" s="832" t="s">
        <v>2366</v>
      </c>
      <c r="L594" s="835">
        <v>764.6</v>
      </c>
      <c r="M594" s="835">
        <v>4587.6000000000004</v>
      </c>
      <c r="N594" s="832">
        <v>6</v>
      </c>
      <c r="O594" s="836">
        <v>2</v>
      </c>
      <c r="P594" s="835">
        <v>2293.8000000000002</v>
      </c>
      <c r="Q594" s="837">
        <v>0.5</v>
      </c>
      <c r="R594" s="832">
        <v>3</v>
      </c>
      <c r="S594" s="837">
        <v>0.5</v>
      </c>
      <c r="T594" s="836">
        <v>1</v>
      </c>
      <c r="U594" s="838">
        <v>0.5</v>
      </c>
    </row>
    <row r="595" spans="1:21" ht="14.4" customHeight="1" x14ac:dyDescent="0.3">
      <c r="A595" s="831">
        <v>7</v>
      </c>
      <c r="B595" s="832" t="s">
        <v>1830</v>
      </c>
      <c r="C595" s="832" t="s">
        <v>1836</v>
      </c>
      <c r="D595" s="833" t="s">
        <v>2769</v>
      </c>
      <c r="E595" s="834" t="s">
        <v>1843</v>
      </c>
      <c r="F595" s="832" t="s">
        <v>1831</v>
      </c>
      <c r="G595" s="832" t="s">
        <v>2222</v>
      </c>
      <c r="H595" s="832" t="s">
        <v>570</v>
      </c>
      <c r="I595" s="832" t="s">
        <v>2273</v>
      </c>
      <c r="J595" s="832" t="s">
        <v>2274</v>
      </c>
      <c r="K595" s="832" t="s">
        <v>2275</v>
      </c>
      <c r="L595" s="835">
        <v>140.94999999999999</v>
      </c>
      <c r="M595" s="835">
        <v>845.69999999999993</v>
      </c>
      <c r="N595" s="832">
        <v>6</v>
      </c>
      <c r="O595" s="836">
        <v>0.5</v>
      </c>
      <c r="P595" s="835">
        <v>845.69999999999993</v>
      </c>
      <c r="Q595" s="837">
        <v>1</v>
      </c>
      <c r="R595" s="832">
        <v>6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7</v>
      </c>
      <c r="B596" s="832" t="s">
        <v>1830</v>
      </c>
      <c r="C596" s="832" t="s">
        <v>1836</v>
      </c>
      <c r="D596" s="833" t="s">
        <v>2769</v>
      </c>
      <c r="E596" s="834" t="s">
        <v>1843</v>
      </c>
      <c r="F596" s="832" t="s">
        <v>1831</v>
      </c>
      <c r="G596" s="832" t="s">
        <v>2222</v>
      </c>
      <c r="H596" s="832" t="s">
        <v>570</v>
      </c>
      <c r="I596" s="832" t="s">
        <v>2367</v>
      </c>
      <c r="J596" s="832" t="s">
        <v>2227</v>
      </c>
      <c r="K596" s="832" t="s">
        <v>2228</v>
      </c>
      <c r="L596" s="835">
        <v>187.92</v>
      </c>
      <c r="M596" s="835">
        <v>1127.52</v>
      </c>
      <c r="N596" s="832">
        <v>6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7</v>
      </c>
      <c r="B597" s="832" t="s">
        <v>1830</v>
      </c>
      <c r="C597" s="832" t="s">
        <v>1836</v>
      </c>
      <c r="D597" s="833" t="s">
        <v>2769</v>
      </c>
      <c r="E597" s="834" t="s">
        <v>1843</v>
      </c>
      <c r="F597" s="832" t="s">
        <v>1831</v>
      </c>
      <c r="G597" s="832" t="s">
        <v>2222</v>
      </c>
      <c r="H597" s="832" t="s">
        <v>570</v>
      </c>
      <c r="I597" s="832" t="s">
        <v>2223</v>
      </c>
      <c r="J597" s="832" t="s">
        <v>2224</v>
      </c>
      <c r="K597" s="832" t="s">
        <v>2225</v>
      </c>
      <c r="L597" s="835">
        <v>156.61000000000001</v>
      </c>
      <c r="M597" s="835">
        <v>313.22000000000003</v>
      </c>
      <c r="N597" s="832">
        <v>2</v>
      </c>
      <c r="O597" s="836">
        <v>0.5</v>
      </c>
      <c r="P597" s="835">
        <v>313.22000000000003</v>
      </c>
      <c r="Q597" s="837">
        <v>1</v>
      </c>
      <c r="R597" s="832">
        <v>2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7</v>
      </c>
      <c r="B598" s="832" t="s">
        <v>1830</v>
      </c>
      <c r="C598" s="832" t="s">
        <v>1836</v>
      </c>
      <c r="D598" s="833" t="s">
        <v>2769</v>
      </c>
      <c r="E598" s="834" t="s">
        <v>1843</v>
      </c>
      <c r="F598" s="832" t="s">
        <v>1831</v>
      </c>
      <c r="G598" s="832" t="s">
        <v>2222</v>
      </c>
      <c r="H598" s="832" t="s">
        <v>570</v>
      </c>
      <c r="I598" s="832" t="s">
        <v>2705</v>
      </c>
      <c r="J598" s="832" t="s">
        <v>2274</v>
      </c>
      <c r="K598" s="832" t="s">
        <v>2275</v>
      </c>
      <c r="L598" s="835">
        <v>140.94999999999999</v>
      </c>
      <c r="M598" s="835">
        <v>281.89999999999998</v>
      </c>
      <c r="N598" s="832">
        <v>2</v>
      </c>
      <c r="O598" s="836">
        <v>0.5</v>
      </c>
      <c r="P598" s="835">
        <v>281.89999999999998</v>
      </c>
      <c r="Q598" s="837">
        <v>1</v>
      </c>
      <c r="R598" s="832">
        <v>2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7</v>
      </c>
      <c r="B599" s="832" t="s">
        <v>1830</v>
      </c>
      <c r="C599" s="832" t="s">
        <v>1836</v>
      </c>
      <c r="D599" s="833" t="s">
        <v>2769</v>
      </c>
      <c r="E599" s="834" t="s">
        <v>1843</v>
      </c>
      <c r="F599" s="832" t="s">
        <v>1831</v>
      </c>
      <c r="G599" s="832" t="s">
        <v>2520</v>
      </c>
      <c r="H599" s="832" t="s">
        <v>570</v>
      </c>
      <c r="I599" s="832" t="s">
        <v>2706</v>
      </c>
      <c r="J599" s="832" t="s">
        <v>2522</v>
      </c>
      <c r="K599" s="832" t="s">
        <v>2523</v>
      </c>
      <c r="L599" s="835">
        <v>1427.23</v>
      </c>
      <c r="M599" s="835">
        <v>1427.23</v>
      </c>
      <c r="N599" s="832">
        <v>1</v>
      </c>
      <c r="O599" s="836">
        <v>1</v>
      </c>
      <c r="P599" s="835">
        <v>1427.23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7</v>
      </c>
      <c r="B600" s="832" t="s">
        <v>1830</v>
      </c>
      <c r="C600" s="832" t="s">
        <v>1836</v>
      </c>
      <c r="D600" s="833" t="s">
        <v>2769</v>
      </c>
      <c r="E600" s="834" t="s">
        <v>1843</v>
      </c>
      <c r="F600" s="832" t="s">
        <v>1831</v>
      </c>
      <c r="G600" s="832" t="s">
        <v>2233</v>
      </c>
      <c r="H600" s="832" t="s">
        <v>660</v>
      </c>
      <c r="I600" s="832" t="s">
        <v>2234</v>
      </c>
      <c r="J600" s="832" t="s">
        <v>2235</v>
      </c>
      <c r="K600" s="832" t="s">
        <v>2236</v>
      </c>
      <c r="L600" s="835">
        <v>80.53</v>
      </c>
      <c r="M600" s="835">
        <v>241.59</v>
      </c>
      <c r="N600" s="832">
        <v>3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7</v>
      </c>
      <c r="B601" s="832" t="s">
        <v>1830</v>
      </c>
      <c r="C601" s="832" t="s">
        <v>1836</v>
      </c>
      <c r="D601" s="833" t="s">
        <v>2769</v>
      </c>
      <c r="E601" s="834" t="s">
        <v>1843</v>
      </c>
      <c r="F601" s="832" t="s">
        <v>1831</v>
      </c>
      <c r="G601" s="832" t="s">
        <v>2233</v>
      </c>
      <c r="H601" s="832" t="s">
        <v>660</v>
      </c>
      <c r="I601" s="832" t="s">
        <v>2278</v>
      </c>
      <c r="J601" s="832" t="s">
        <v>2235</v>
      </c>
      <c r="K601" s="832" t="s">
        <v>2240</v>
      </c>
      <c r="L601" s="835">
        <v>400.17</v>
      </c>
      <c r="M601" s="835">
        <v>400.17</v>
      </c>
      <c r="N601" s="832">
        <v>1</v>
      </c>
      <c r="O601" s="836">
        <v>0.5</v>
      </c>
      <c r="P601" s="835">
        <v>400.17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7</v>
      </c>
      <c r="B602" s="832" t="s">
        <v>1830</v>
      </c>
      <c r="C602" s="832" t="s">
        <v>1836</v>
      </c>
      <c r="D602" s="833" t="s">
        <v>2769</v>
      </c>
      <c r="E602" s="834" t="s">
        <v>1843</v>
      </c>
      <c r="F602" s="832" t="s">
        <v>1831</v>
      </c>
      <c r="G602" s="832" t="s">
        <v>2233</v>
      </c>
      <c r="H602" s="832" t="s">
        <v>570</v>
      </c>
      <c r="I602" s="832" t="s">
        <v>2369</v>
      </c>
      <c r="J602" s="832" t="s">
        <v>2235</v>
      </c>
      <c r="K602" s="832" t="s">
        <v>2238</v>
      </c>
      <c r="L602" s="835">
        <v>533.42999999999995</v>
      </c>
      <c r="M602" s="835">
        <v>533.42999999999995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7</v>
      </c>
      <c r="B603" s="832" t="s">
        <v>1830</v>
      </c>
      <c r="C603" s="832" t="s">
        <v>1836</v>
      </c>
      <c r="D603" s="833" t="s">
        <v>2769</v>
      </c>
      <c r="E603" s="834" t="s">
        <v>1843</v>
      </c>
      <c r="F603" s="832" t="s">
        <v>1831</v>
      </c>
      <c r="G603" s="832" t="s">
        <v>2233</v>
      </c>
      <c r="H603" s="832" t="s">
        <v>570</v>
      </c>
      <c r="I603" s="832" t="s">
        <v>2239</v>
      </c>
      <c r="J603" s="832" t="s">
        <v>2235</v>
      </c>
      <c r="K603" s="832" t="s">
        <v>2240</v>
      </c>
      <c r="L603" s="835">
        <v>400.17</v>
      </c>
      <c r="M603" s="835">
        <v>400.17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7</v>
      </c>
      <c r="B604" s="832" t="s">
        <v>1830</v>
      </c>
      <c r="C604" s="832" t="s">
        <v>1836</v>
      </c>
      <c r="D604" s="833" t="s">
        <v>2769</v>
      </c>
      <c r="E604" s="834" t="s">
        <v>1843</v>
      </c>
      <c r="F604" s="832" t="s">
        <v>1831</v>
      </c>
      <c r="G604" s="832" t="s">
        <v>1986</v>
      </c>
      <c r="H604" s="832" t="s">
        <v>660</v>
      </c>
      <c r="I604" s="832" t="s">
        <v>1693</v>
      </c>
      <c r="J604" s="832" t="s">
        <v>1011</v>
      </c>
      <c r="K604" s="832" t="s">
        <v>1694</v>
      </c>
      <c r="L604" s="835">
        <v>0</v>
      </c>
      <c r="M604" s="835">
        <v>0</v>
      </c>
      <c r="N604" s="832">
        <v>1</v>
      </c>
      <c r="O604" s="836">
        <v>0.5</v>
      </c>
      <c r="P604" s="835">
        <v>0</v>
      </c>
      <c r="Q604" s="837"/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7</v>
      </c>
      <c r="B605" s="832" t="s">
        <v>1830</v>
      </c>
      <c r="C605" s="832" t="s">
        <v>1836</v>
      </c>
      <c r="D605" s="833" t="s">
        <v>2769</v>
      </c>
      <c r="E605" s="834" t="s">
        <v>1843</v>
      </c>
      <c r="F605" s="832" t="s">
        <v>1831</v>
      </c>
      <c r="G605" s="832" t="s">
        <v>1986</v>
      </c>
      <c r="H605" s="832" t="s">
        <v>570</v>
      </c>
      <c r="I605" s="832" t="s">
        <v>2707</v>
      </c>
      <c r="J605" s="832" t="s">
        <v>2708</v>
      </c>
      <c r="K605" s="832" t="s">
        <v>1681</v>
      </c>
      <c r="L605" s="835">
        <v>0</v>
      </c>
      <c r="M605" s="835">
        <v>0</v>
      </c>
      <c r="N605" s="832">
        <v>1</v>
      </c>
      <c r="O605" s="836">
        <v>0.5</v>
      </c>
      <c r="P605" s="835">
        <v>0</v>
      </c>
      <c r="Q605" s="837"/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7</v>
      </c>
      <c r="B606" s="832" t="s">
        <v>1830</v>
      </c>
      <c r="C606" s="832" t="s">
        <v>1836</v>
      </c>
      <c r="D606" s="833" t="s">
        <v>2769</v>
      </c>
      <c r="E606" s="834" t="s">
        <v>1843</v>
      </c>
      <c r="F606" s="832" t="s">
        <v>1831</v>
      </c>
      <c r="G606" s="832" t="s">
        <v>1932</v>
      </c>
      <c r="H606" s="832" t="s">
        <v>660</v>
      </c>
      <c r="I606" s="832" t="s">
        <v>1933</v>
      </c>
      <c r="J606" s="832" t="s">
        <v>1723</v>
      </c>
      <c r="K606" s="832" t="s">
        <v>1934</v>
      </c>
      <c r="L606" s="835">
        <v>414.07</v>
      </c>
      <c r="M606" s="835">
        <v>828.14</v>
      </c>
      <c r="N606" s="832">
        <v>2</v>
      </c>
      <c r="O606" s="836">
        <v>0.5</v>
      </c>
      <c r="P606" s="835">
        <v>828.14</v>
      </c>
      <c r="Q606" s="837">
        <v>1</v>
      </c>
      <c r="R606" s="832">
        <v>2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7</v>
      </c>
      <c r="B607" s="832" t="s">
        <v>1830</v>
      </c>
      <c r="C607" s="832" t="s">
        <v>1836</v>
      </c>
      <c r="D607" s="833" t="s">
        <v>2769</v>
      </c>
      <c r="E607" s="834" t="s">
        <v>1843</v>
      </c>
      <c r="F607" s="832" t="s">
        <v>1831</v>
      </c>
      <c r="G607" s="832" t="s">
        <v>2030</v>
      </c>
      <c r="H607" s="832" t="s">
        <v>570</v>
      </c>
      <c r="I607" s="832" t="s">
        <v>2279</v>
      </c>
      <c r="J607" s="832" t="s">
        <v>2032</v>
      </c>
      <c r="K607" s="832" t="s">
        <v>2280</v>
      </c>
      <c r="L607" s="835">
        <v>99.94</v>
      </c>
      <c r="M607" s="835">
        <v>1499.1</v>
      </c>
      <c r="N607" s="832">
        <v>15</v>
      </c>
      <c r="O607" s="836">
        <v>2</v>
      </c>
      <c r="P607" s="835">
        <v>599.64</v>
      </c>
      <c r="Q607" s="837">
        <v>0.4</v>
      </c>
      <c r="R607" s="832">
        <v>6</v>
      </c>
      <c r="S607" s="837">
        <v>0.4</v>
      </c>
      <c r="T607" s="836">
        <v>1</v>
      </c>
      <c r="U607" s="838">
        <v>0.5</v>
      </c>
    </row>
    <row r="608" spans="1:21" ht="14.4" customHeight="1" x14ac:dyDescent="0.3">
      <c r="A608" s="831">
        <v>7</v>
      </c>
      <c r="B608" s="832" t="s">
        <v>1830</v>
      </c>
      <c r="C608" s="832" t="s">
        <v>1836</v>
      </c>
      <c r="D608" s="833" t="s">
        <v>2769</v>
      </c>
      <c r="E608" s="834" t="s">
        <v>1843</v>
      </c>
      <c r="F608" s="832" t="s">
        <v>1831</v>
      </c>
      <c r="G608" s="832" t="s">
        <v>2030</v>
      </c>
      <c r="H608" s="832" t="s">
        <v>570</v>
      </c>
      <c r="I608" s="832" t="s">
        <v>2031</v>
      </c>
      <c r="J608" s="832" t="s">
        <v>2032</v>
      </c>
      <c r="K608" s="832" t="s">
        <v>2033</v>
      </c>
      <c r="L608" s="835">
        <v>299.83999999999997</v>
      </c>
      <c r="M608" s="835">
        <v>299.83999999999997</v>
      </c>
      <c r="N608" s="832">
        <v>1</v>
      </c>
      <c r="O608" s="836">
        <v>0.5</v>
      </c>
      <c r="P608" s="835">
        <v>299.83999999999997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7</v>
      </c>
      <c r="B609" s="832" t="s">
        <v>1830</v>
      </c>
      <c r="C609" s="832" t="s">
        <v>1836</v>
      </c>
      <c r="D609" s="833" t="s">
        <v>2769</v>
      </c>
      <c r="E609" s="834" t="s">
        <v>1843</v>
      </c>
      <c r="F609" s="832" t="s">
        <v>1831</v>
      </c>
      <c r="G609" s="832" t="s">
        <v>2030</v>
      </c>
      <c r="H609" s="832" t="s">
        <v>570</v>
      </c>
      <c r="I609" s="832" t="s">
        <v>2065</v>
      </c>
      <c r="J609" s="832" t="s">
        <v>1360</v>
      </c>
      <c r="K609" s="832" t="s">
        <v>1361</v>
      </c>
      <c r="L609" s="835">
        <v>50.32</v>
      </c>
      <c r="M609" s="835">
        <v>100.64</v>
      </c>
      <c r="N609" s="832">
        <v>2</v>
      </c>
      <c r="O609" s="836">
        <v>0.5</v>
      </c>
      <c r="P609" s="835">
        <v>100.64</v>
      </c>
      <c r="Q609" s="837">
        <v>1</v>
      </c>
      <c r="R609" s="832">
        <v>2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7</v>
      </c>
      <c r="B610" s="832" t="s">
        <v>1830</v>
      </c>
      <c r="C610" s="832" t="s">
        <v>1836</v>
      </c>
      <c r="D610" s="833" t="s">
        <v>2769</v>
      </c>
      <c r="E610" s="834" t="s">
        <v>1843</v>
      </c>
      <c r="F610" s="832" t="s">
        <v>1831</v>
      </c>
      <c r="G610" s="832" t="s">
        <v>2030</v>
      </c>
      <c r="H610" s="832" t="s">
        <v>570</v>
      </c>
      <c r="I610" s="832" t="s">
        <v>2247</v>
      </c>
      <c r="J610" s="832" t="s">
        <v>1360</v>
      </c>
      <c r="K610" s="832" t="s">
        <v>2248</v>
      </c>
      <c r="L610" s="835">
        <v>50.32</v>
      </c>
      <c r="M610" s="835">
        <v>452.88</v>
      </c>
      <c r="N610" s="832">
        <v>9</v>
      </c>
      <c r="O610" s="836">
        <v>1</v>
      </c>
      <c r="P610" s="835">
        <v>452.88</v>
      </c>
      <c r="Q610" s="837">
        <v>1</v>
      </c>
      <c r="R610" s="832">
        <v>9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7</v>
      </c>
      <c r="B611" s="832" t="s">
        <v>1830</v>
      </c>
      <c r="C611" s="832" t="s">
        <v>1836</v>
      </c>
      <c r="D611" s="833" t="s">
        <v>2769</v>
      </c>
      <c r="E611" s="834" t="s">
        <v>1843</v>
      </c>
      <c r="F611" s="832" t="s">
        <v>1831</v>
      </c>
      <c r="G611" s="832" t="s">
        <v>2030</v>
      </c>
      <c r="H611" s="832" t="s">
        <v>570</v>
      </c>
      <c r="I611" s="832" t="s">
        <v>2643</v>
      </c>
      <c r="J611" s="832" t="s">
        <v>2644</v>
      </c>
      <c r="K611" s="832" t="s">
        <v>2645</v>
      </c>
      <c r="L611" s="835">
        <v>50.32</v>
      </c>
      <c r="M611" s="835">
        <v>704.48</v>
      </c>
      <c r="N611" s="832">
        <v>14</v>
      </c>
      <c r="O611" s="836">
        <v>1</v>
      </c>
      <c r="P611" s="835">
        <v>704.48</v>
      </c>
      <c r="Q611" s="837">
        <v>1</v>
      </c>
      <c r="R611" s="832">
        <v>14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7</v>
      </c>
      <c r="B612" s="832" t="s">
        <v>1830</v>
      </c>
      <c r="C612" s="832" t="s">
        <v>1836</v>
      </c>
      <c r="D612" s="833" t="s">
        <v>2769</v>
      </c>
      <c r="E612" s="834" t="s">
        <v>1843</v>
      </c>
      <c r="F612" s="832" t="s">
        <v>1831</v>
      </c>
      <c r="G612" s="832" t="s">
        <v>2030</v>
      </c>
      <c r="H612" s="832" t="s">
        <v>570</v>
      </c>
      <c r="I612" s="832" t="s">
        <v>2709</v>
      </c>
      <c r="J612" s="832" t="s">
        <v>2644</v>
      </c>
      <c r="K612" s="832" t="s">
        <v>2645</v>
      </c>
      <c r="L612" s="835">
        <v>50.32</v>
      </c>
      <c r="M612" s="835">
        <v>452.88</v>
      </c>
      <c r="N612" s="832">
        <v>9</v>
      </c>
      <c r="O612" s="836">
        <v>0.5</v>
      </c>
      <c r="P612" s="835">
        <v>452.88</v>
      </c>
      <c r="Q612" s="837">
        <v>1</v>
      </c>
      <c r="R612" s="832">
        <v>9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7</v>
      </c>
      <c r="B613" s="832" t="s">
        <v>1830</v>
      </c>
      <c r="C613" s="832" t="s">
        <v>1836</v>
      </c>
      <c r="D613" s="833" t="s">
        <v>2769</v>
      </c>
      <c r="E613" s="834" t="s">
        <v>1843</v>
      </c>
      <c r="F613" s="832" t="s">
        <v>1831</v>
      </c>
      <c r="G613" s="832" t="s">
        <v>2710</v>
      </c>
      <c r="H613" s="832" t="s">
        <v>660</v>
      </c>
      <c r="I613" s="832" t="s">
        <v>2711</v>
      </c>
      <c r="J613" s="832" t="s">
        <v>794</v>
      </c>
      <c r="K613" s="832" t="s">
        <v>2712</v>
      </c>
      <c r="L613" s="835">
        <v>0</v>
      </c>
      <c r="M613" s="835">
        <v>0</v>
      </c>
      <c r="N613" s="832">
        <v>1</v>
      </c>
      <c r="O613" s="836">
        <v>1</v>
      </c>
      <c r="P613" s="835">
        <v>0</v>
      </c>
      <c r="Q613" s="837"/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7</v>
      </c>
      <c r="B614" s="832" t="s">
        <v>1830</v>
      </c>
      <c r="C614" s="832" t="s">
        <v>1836</v>
      </c>
      <c r="D614" s="833" t="s">
        <v>2769</v>
      </c>
      <c r="E614" s="834" t="s">
        <v>1843</v>
      </c>
      <c r="F614" s="832" t="s">
        <v>1831</v>
      </c>
      <c r="G614" s="832" t="s">
        <v>2255</v>
      </c>
      <c r="H614" s="832" t="s">
        <v>570</v>
      </c>
      <c r="I614" s="832" t="s">
        <v>2256</v>
      </c>
      <c r="J614" s="832" t="s">
        <v>689</v>
      </c>
      <c r="K614" s="832" t="s">
        <v>2257</v>
      </c>
      <c r="L614" s="835">
        <v>0</v>
      </c>
      <c r="M614" s="835">
        <v>0</v>
      </c>
      <c r="N614" s="832">
        <v>3</v>
      </c>
      <c r="O614" s="836">
        <v>1</v>
      </c>
      <c r="P614" s="835">
        <v>0</v>
      </c>
      <c r="Q614" s="837"/>
      <c r="R614" s="832">
        <v>2</v>
      </c>
      <c r="S614" s="837">
        <v>0.66666666666666663</v>
      </c>
      <c r="T614" s="836">
        <v>0.5</v>
      </c>
      <c r="U614" s="838">
        <v>0.5</v>
      </c>
    </row>
    <row r="615" spans="1:21" ht="14.4" customHeight="1" x14ac:dyDescent="0.3">
      <c r="A615" s="831">
        <v>7</v>
      </c>
      <c r="B615" s="832" t="s">
        <v>1830</v>
      </c>
      <c r="C615" s="832" t="s">
        <v>1836</v>
      </c>
      <c r="D615" s="833" t="s">
        <v>2769</v>
      </c>
      <c r="E615" s="834" t="s">
        <v>1843</v>
      </c>
      <c r="F615" s="832" t="s">
        <v>1831</v>
      </c>
      <c r="G615" s="832" t="s">
        <v>2058</v>
      </c>
      <c r="H615" s="832" t="s">
        <v>570</v>
      </c>
      <c r="I615" s="832" t="s">
        <v>2059</v>
      </c>
      <c r="J615" s="832" t="s">
        <v>902</v>
      </c>
      <c r="K615" s="832" t="s">
        <v>2060</v>
      </c>
      <c r="L615" s="835">
        <v>107.27</v>
      </c>
      <c r="M615" s="835">
        <v>107.27</v>
      </c>
      <c r="N615" s="832">
        <v>1</v>
      </c>
      <c r="O615" s="836">
        <v>1</v>
      </c>
      <c r="P615" s="835">
        <v>107.27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7</v>
      </c>
      <c r="B616" s="832" t="s">
        <v>1830</v>
      </c>
      <c r="C616" s="832" t="s">
        <v>1836</v>
      </c>
      <c r="D616" s="833" t="s">
        <v>2769</v>
      </c>
      <c r="E616" s="834" t="s">
        <v>1843</v>
      </c>
      <c r="F616" s="832" t="s">
        <v>1831</v>
      </c>
      <c r="G616" s="832" t="s">
        <v>2058</v>
      </c>
      <c r="H616" s="832" t="s">
        <v>570</v>
      </c>
      <c r="I616" s="832" t="s">
        <v>2534</v>
      </c>
      <c r="J616" s="832" t="s">
        <v>902</v>
      </c>
      <c r="K616" s="832" t="s">
        <v>2060</v>
      </c>
      <c r="L616" s="835">
        <v>107.27</v>
      </c>
      <c r="M616" s="835">
        <v>858.16000000000008</v>
      </c>
      <c r="N616" s="832">
        <v>8</v>
      </c>
      <c r="O616" s="836">
        <v>2.5</v>
      </c>
      <c r="P616" s="835">
        <v>536.35</v>
      </c>
      <c r="Q616" s="837">
        <v>0.625</v>
      </c>
      <c r="R616" s="832">
        <v>5</v>
      </c>
      <c r="S616" s="837">
        <v>0.625</v>
      </c>
      <c r="T616" s="836">
        <v>2</v>
      </c>
      <c r="U616" s="838">
        <v>0.8</v>
      </c>
    </row>
    <row r="617" spans="1:21" ht="14.4" customHeight="1" x14ac:dyDescent="0.3">
      <c r="A617" s="831">
        <v>7</v>
      </c>
      <c r="B617" s="832" t="s">
        <v>1830</v>
      </c>
      <c r="C617" s="832" t="s">
        <v>1836</v>
      </c>
      <c r="D617" s="833" t="s">
        <v>2769</v>
      </c>
      <c r="E617" s="834" t="s">
        <v>1858</v>
      </c>
      <c r="F617" s="832" t="s">
        <v>1831</v>
      </c>
      <c r="G617" s="832" t="s">
        <v>2101</v>
      </c>
      <c r="H617" s="832" t="s">
        <v>570</v>
      </c>
      <c r="I617" s="832" t="s">
        <v>2102</v>
      </c>
      <c r="J617" s="832" t="s">
        <v>2103</v>
      </c>
      <c r="K617" s="832" t="s">
        <v>2104</v>
      </c>
      <c r="L617" s="835">
        <v>70.48</v>
      </c>
      <c r="M617" s="835">
        <v>140.96</v>
      </c>
      <c r="N617" s="832">
        <v>2</v>
      </c>
      <c r="O617" s="836">
        <v>1</v>
      </c>
      <c r="P617" s="835">
        <v>140.96</v>
      </c>
      <c r="Q617" s="837">
        <v>1</v>
      </c>
      <c r="R617" s="832">
        <v>2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7</v>
      </c>
      <c r="B618" s="832" t="s">
        <v>1830</v>
      </c>
      <c r="C618" s="832" t="s">
        <v>1836</v>
      </c>
      <c r="D618" s="833" t="s">
        <v>2769</v>
      </c>
      <c r="E618" s="834" t="s">
        <v>1858</v>
      </c>
      <c r="F618" s="832" t="s">
        <v>1831</v>
      </c>
      <c r="G618" s="832" t="s">
        <v>2109</v>
      </c>
      <c r="H618" s="832" t="s">
        <v>570</v>
      </c>
      <c r="I618" s="832" t="s">
        <v>2110</v>
      </c>
      <c r="J618" s="832" t="s">
        <v>2111</v>
      </c>
      <c r="K618" s="832" t="s">
        <v>2112</v>
      </c>
      <c r="L618" s="835">
        <v>754.04</v>
      </c>
      <c r="M618" s="835">
        <v>3770.2</v>
      </c>
      <c r="N618" s="832">
        <v>5</v>
      </c>
      <c r="O618" s="836">
        <v>1</v>
      </c>
      <c r="P618" s="835">
        <v>3770.2</v>
      </c>
      <c r="Q618" s="837">
        <v>1</v>
      </c>
      <c r="R618" s="832">
        <v>5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7</v>
      </c>
      <c r="B619" s="832" t="s">
        <v>1830</v>
      </c>
      <c r="C619" s="832" t="s">
        <v>1836</v>
      </c>
      <c r="D619" s="833" t="s">
        <v>2769</v>
      </c>
      <c r="E619" s="834" t="s">
        <v>1858</v>
      </c>
      <c r="F619" s="832" t="s">
        <v>1831</v>
      </c>
      <c r="G619" s="832" t="s">
        <v>2109</v>
      </c>
      <c r="H619" s="832" t="s">
        <v>570</v>
      </c>
      <c r="I619" s="832" t="s">
        <v>2315</v>
      </c>
      <c r="J619" s="832" t="s">
        <v>2111</v>
      </c>
      <c r="K619" s="832" t="s">
        <v>2316</v>
      </c>
      <c r="L619" s="835">
        <v>1131.06</v>
      </c>
      <c r="M619" s="835">
        <v>5655.2999999999993</v>
      </c>
      <c r="N619" s="832">
        <v>5</v>
      </c>
      <c r="O619" s="836">
        <v>1</v>
      </c>
      <c r="P619" s="835">
        <v>5655.2999999999993</v>
      </c>
      <c r="Q619" s="837">
        <v>1</v>
      </c>
      <c r="R619" s="832">
        <v>5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7</v>
      </c>
      <c r="B620" s="832" t="s">
        <v>1830</v>
      </c>
      <c r="C620" s="832" t="s">
        <v>1836</v>
      </c>
      <c r="D620" s="833" t="s">
        <v>2769</v>
      </c>
      <c r="E620" s="834" t="s">
        <v>1858</v>
      </c>
      <c r="F620" s="832" t="s">
        <v>1831</v>
      </c>
      <c r="G620" s="832" t="s">
        <v>2109</v>
      </c>
      <c r="H620" s="832" t="s">
        <v>570</v>
      </c>
      <c r="I620" s="832" t="s">
        <v>2260</v>
      </c>
      <c r="J620" s="832" t="s">
        <v>2111</v>
      </c>
      <c r="K620" s="832" t="s">
        <v>2261</v>
      </c>
      <c r="L620" s="835">
        <v>1508.08</v>
      </c>
      <c r="M620" s="835">
        <v>6032.32</v>
      </c>
      <c r="N620" s="832">
        <v>4</v>
      </c>
      <c r="O620" s="836">
        <v>1</v>
      </c>
      <c r="P620" s="835">
        <v>6032.32</v>
      </c>
      <c r="Q620" s="837">
        <v>1</v>
      </c>
      <c r="R620" s="832">
        <v>4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7</v>
      </c>
      <c r="B621" s="832" t="s">
        <v>1830</v>
      </c>
      <c r="C621" s="832" t="s">
        <v>1836</v>
      </c>
      <c r="D621" s="833" t="s">
        <v>2769</v>
      </c>
      <c r="E621" s="834" t="s">
        <v>1858</v>
      </c>
      <c r="F621" s="832" t="s">
        <v>1831</v>
      </c>
      <c r="G621" s="832" t="s">
        <v>1898</v>
      </c>
      <c r="H621" s="832" t="s">
        <v>660</v>
      </c>
      <c r="I621" s="832" t="s">
        <v>2115</v>
      </c>
      <c r="J621" s="832" t="s">
        <v>756</v>
      </c>
      <c r="K621" s="832" t="s">
        <v>757</v>
      </c>
      <c r="L621" s="835">
        <v>65.989999999999995</v>
      </c>
      <c r="M621" s="835">
        <v>197.96999999999997</v>
      </c>
      <c r="N621" s="832">
        <v>3</v>
      </c>
      <c r="O621" s="836">
        <v>1</v>
      </c>
      <c r="P621" s="835">
        <v>197.96999999999997</v>
      </c>
      <c r="Q621" s="837">
        <v>1</v>
      </c>
      <c r="R621" s="832">
        <v>3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7</v>
      </c>
      <c r="B622" s="832" t="s">
        <v>1830</v>
      </c>
      <c r="C622" s="832" t="s">
        <v>1836</v>
      </c>
      <c r="D622" s="833" t="s">
        <v>2769</v>
      </c>
      <c r="E622" s="834" t="s">
        <v>1858</v>
      </c>
      <c r="F622" s="832" t="s">
        <v>1831</v>
      </c>
      <c r="G622" s="832" t="s">
        <v>1898</v>
      </c>
      <c r="H622" s="832" t="s">
        <v>570</v>
      </c>
      <c r="I622" s="832" t="s">
        <v>2320</v>
      </c>
      <c r="J622" s="832" t="s">
        <v>756</v>
      </c>
      <c r="K622" s="832" t="s">
        <v>757</v>
      </c>
      <c r="L622" s="835">
        <v>65.989999999999995</v>
      </c>
      <c r="M622" s="835">
        <v>197.96999999999997</v>
      </c>
      <c r="N622" s="832">
        <v>3</v>
      </c>
      <c r="O622" s="836">
        <v>0.5</v>
      </c>
      <c r="P622" s="835">
        <v>197.96999999999997</v>
      </c>
      <c r="Q622" s="837">
        <v>1</v>
      </c>
      <c r="R622" s="832">
        <v>3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7</v>
      </c>
      <c r="B623" s="832" t="s">
        <v>1830</v>
      </c>
      <c r="C623" s="832" t="s">
        <v>1836</v>
      </c>
      <c r="D623" s="833" t="s">
        <v>2769</v>
      </c>
      <c r="E623" s="834" t="s">
        <v>1858</v>
      </c>
      <c r="F623" s="832" t="s">
        <v>1831</v>
      </c>
      <c r="G623" s="832" t="s">
        <v>1968</v>
      </c>
      <c r="H623" s="832" t="s">
        <v>570</v>
      </c>
      <c r="I623" s="832" t="s">
        <v>2116</v>
      </c>
      <c r="J623" s="832" t="s">
        <v>1970</v>
      </c>
      <c r="K623" s="832" t="s">
        <v>2117</v>
      </c>
      <c r="L623" s="835">
        <v>140.94999999999999</v>
      </c>
      <c r="M623" s="835">
        <v>140.94999999999999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7</v>
      </c>
      <c r="B624" s="832" t="s">
        <v>1830</v>
      </c>
      <c r="C624" s="832" t="s">
        <v>1836</v>
      </c>
      <c r="D624" s="833" t="s">
        <v>2769</v>
      </c>
      <c r="E624" s="834" t="s">
        <v>1858</v>
      </c>
      <c r="F624" s="832" t="s">
        <v>1831</v>
      </c>
      <c r="G624" s="832" t="s">
        <v>1968</v>
      </c>
      <c r="H624" s="832" t="s">
        <v>570</v>
      </c>
      <c r="I624" s="832" t="s">
        <v>1969</v>
      </c>
      <c r="J624" s="832" t="s">
        <v>1970</v>
      </c>
      <c r="K624" s="832" t="s">
        <v>1971</v>
      </c>
      <c r="L624" s="835">
        <v>281.88</v>
      </c>
      <c r="M624" s="835">
        <v>1691.28</v>
      </c>
      <c r="N624" s="832">
        <v>6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7</v>
      </c>
      <c r="B625" s="832" t="s">
        <v>1830</v>
      </c>
      <c r="C625" s="832" t="s">
        <v>1836</v>
      </c>
      <c r="D625" s="833" t="s">
        <v>2769</v>
      </c>
      <c r="E625" s="834" t="s">
        <v>1858</v>
      </c>
      <c r="F625" s="832" t="s">
        <v>1831</v>
      </c>
      <c r="G625" s="832" t="s">
        <v>1902</v>
      </c>
      <c r="H625" s="832" t="s">
        <v>570</v>
      </c>
      <c r="I625" s="832" t="s">
        <v>1903</v>
      </c>
      <c r="J625" s="832" t="s">
        <v>1904</v>
      </c>
      <c r="K625" s="832" t="s">
        <v>1905</v>
      </c>
      <c r="L625" s="835">
        <v>29.13</v>
      </c>
      <c r="M625" s="835">
        <v>203.91</v>
      </c>
      <c r="N625" s="832">
        <v>7</v>
      </c>
      <c r="O625" s="836">
        <v>2</v>
      </c>
      <c r="P625" s="835">
        <v>174.78</v>
      </c>
      <c r="Q625" s="837">
        <v>0.85714285714285721</v>
      </c>
      <c r="R625" s="832">
        <v>6</v>
      </c>
      <c r="S625" s="837">
        <v>0.8571428571428571</v>
      </c>
      <c r="T625" s="836">
        <v>1.5</v>
      </c>
      <c r="U625" s="838">
        <v>0.75</v>
      </c>
    </row>
    <row r="626" spans="1:21" ht="14.4" customHeight="1" x14ac:dyDescent="0.3">
      <c r="A626" s="831">
        <v>7</v>
      </c>
      <c r="B626" s="832" t="s">
        <v>1830</v>
      </c>
      <c r="C626" s="832" t="s">
        <v>1836</v>
      </c>
      <c r="D626" s="833" t="s">
        <v>2769</v>
      </c>
      <c r="E626" s="834" t="s">
        <v>1858</v>
      </c>
      <c r="F626" s="832" t="s">
        <v>1831</v>
      </c>
      <c r="G626" s="832" t="s">
        <v>2262</v>
      </c>
      <c r="H626" s="832" t="s">
        <v>660</v>
      </c>
      <c r="I626" s="832" t="s">
        <v>2263</v>
      </c>
      <c r="J626" s="832" t="s">
        <v>2264</v>
      </c>
      <c r="K626" s="832" t="s">
        <v>2265</v>
      </c>
      <c r="L626" s="835">
        <v>561.76</v>
      </c>
      <c r="M626" s="835">
        <v>5617.6</v>
      </c>
      <c r="N626" s="832">
        <v>10</v>
      </c>
      <c r="O626" s="836">
        <v>2</v>
      </c>
      <c r="P626" s="835">
        <v>5617.6</v>
      </c>
      <c r="Q626" s="837">
        <v>1</v>
      </c>
      <c r="R626" s="832">
        <v>10</v>
      </c>
      <c r="S626" s="837">
        <v>1</v>
      </c>
      <c r="T626" s="836">
        <v>2</v>
      </c>
      <c r="U626" s="838">
        <v>1</v>
      </c>
    </row>
    <row r="627" spans="1:21" ht="14.4" customHeight="1" x14ac:dyDescent="0.3">
      <c r="A627" s="831">
        <v>7</v>
      </c>
      <c r="B627" s="832" t="s">
        <v>1830</v>
      </c>
      <c r="C627" s="832" t="s">
        <v>1836</v>
      </c>
      <c r="D627" s="833" t="s">
        <v>2769</v>
      </c>
      <c r="E627" s="834" t="s">
        <v>1858</v>
      </c>
      <c r="F627" s="832" t="s">
        <v>1831</v>
      </c>
      <c r="G627" s="832" t="s">
        <v>2124</v>
      </c>
      <c r="H627" s="832" t="s">
        <v>570</v>
      </c>
      <c r="I627" s="832" t="s">
        <v>2321</v>
      </c>
      <c r="J627" s="832" t="s">
        <v>2129</v>
      </c>
      <c r="K627" s="832" t="s">
        <v>2322</v>
      </c>
      <c r="L627" s="835">
        <v>232.68</v>
      </c>
      <c r="M627" s="835">
        <v>1396.08</v>
      </c>
      <c r="N627" s="832">
        <v>6</v>
      </c>
      <c r="O627" s="836">
        <v>1</v>
      </c>
      <c r="P627" s="835">
        <v>1396.08</v>
      </c>
      <c r="Q627" s="837">
        <v>1</v>
      </c>
      <c r="R627" s="832">
        <v>6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7</v>
      </c>
      <c r="B628" s="832" t="s">
        <v>1830</v>
      </c>
      <c r="C628" s="832" t="s">
        <v>1836</v>
      </c>
      <c r="D628" s="833" t="s">
        <v>2769</v>
      </c>
      <c r="E628" s="834" t="s">
        <v>1858</v>
      </c>
      <c r="F628" s="832" t="s">
        <v>1831</v>
      </c>
      <c r="G628" s="832" t="s">
        <v>2124</v>
      </c>
      <c r="H628" s="832" t="s">
        <v>570</v>
      </c>
      <c r="I628" s="832" t="s">
        <v>2128</v>
      </c>
      <c r="J628" s="832" t="s">
        <v>2129</v>
      </c>
      <c r="K628" s="832" t="s">
        <v>2130</v>
      </c>
      <c r="L628" s="835">
        <v>484.75</v>
      </c>
      <c r="M628" s="835">
        <v>2908.5</v>
      </c>
      <c r="N628" s="832">
        <v>6</v>
      </c>
      <c r="O628" s="836">
        <v>1</v>
      </c>
      <c r="P628" s="835">
        <v>2908.5</v>
      </c>
      <c r="Q628" s="837">
        <v>1</v>
      </c>
      <c r="R628" s="832">
        <v>6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7</v>
      </c>
      <c r="B629" s="832" t="s">
        <v>1830</v>
      </c>
      <c r="C629" s="832" t="s">
        <v>1836</v>
      </c>
      <c r="D629" s="833" t="s">
        <v>2769</v>
      </c>
      <c r="E629" s="834" t="s">
        <v>1858</v>
      </c>
      <c r="F629" s="832" t="s">
        <v>1831</v>
      </c>
      <c r="G629" s="832" t="s">
        <v>2124</v>
      </c>
      <c r="H629" s="832" t="s">
        <v>570</v>
      </c>
      <c r="I629" s="832" t="s">
        <v>2409</v>
      </c>
      <c r="J629" s="832" t="s">
        <v>2129</v>
      </c>
      <c r="K629" s="832" t="s">
        <v>2410</v>
      </c>
      <c r="L629" s="835">
        <v>969.48</v>
      </c>
      <c r="M629" s="835">
        <v>5816.88</v>
      </c>
      <c r="N629" s="832">
        <v>6</v>
      </c>
      <c r="O629" s="836">
        <v>1</v>
      </c>
      <c r="P629" s="835">
        <v>5816.88</v>
      </c>
      <c r="Q629" s="837">
        <v>1</v>
      </c>
      <c r="R629" s="832">
        <v>6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7</v>
      </c>
      <c r="B630" s="832" t="s">
        <v>1830</v>
      </c>
      <c r="C630" s="832" t="s">
        <v>1836</v>
      </c>
      <c r="D630" s="833" t="s">
        <v>2769</v>
      </c>
      <c r="E630" s="834" t="s">
        <v>1858</v>
      </c>
      <c r="F630" s="832" t="s">
        <v>1831</v>
      </c>
      <c r="G630" s="832" t="s">
        <v>2124</v>
      </c>
      <c r="H630" s="832" t="s">
        <v>570</v>
      </c>
      <c r="I630" s="832" t="s">
        <v>2327</v>
      </c>
      <c r="J630" s="832" t="s">
        <v>2126</v>
      </c>
      <c r="K630" s="832" t="s">
        <v>1763</v>
      </c>
      <c r="L630" s="835">
        <v>484.75</v>
      </c>
      <c r="M630" s="835">
        <v>2908.5</v>
      </c>
      <c r="N630" s="832">
        <v>6</v>
      </c>
      <c r="O630" s="836">
        <v>1</v>
      </c>
      <c r="P630" s="835">
        <v>2908.5</v>
      </c>
      <c r="Q630" s="837">
        <v>1</v>
      </c>
      <c r="R630" s="832">
        <v>6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7</v>
      </c>
      <c r="B631" s="832" t="s">
        <v>1830</v>
      </c>
      <c r="C631" s="832" t="s">
        <v>1836</v>
      </c>
      <c r="D631" s="833" t="s">
        <v>2769</v>
      </c>
      <c r="E631" s="834" t="s">
        <v>1858</v>
      </c>
      <c r="F631" s="832" t="s">
        <v>1831</v>
      </c>
      <c r="G631" s="832" t="s">
        <v>2124</v>
      </c>
      <c r="H631" s="832" t="s">
        <v>660</v>
      </c>
      <c r="I631" s="832" t="s">
        <v>2131</v>
      </c>
      <c r="J631" s="832" t="s">
        <v>1762</v>
      </c>
      <c r="K631" s="832" t="s">
        <v>2132</v>
      </c>
      <c r="L631" s="835">
        <v>969.48</v>
      </c>
      <c r="M631" s="835">
        <v>5816.88</v>
      </c>
      <c r="N631" s="832">
        <v>6</v>
      </c>
      <c r="O631" s="836">
        <v>1</v>
      </c>
      <c r="P631" s="835">
        <v>5816.88</v>
      </c>
      <c r="Q631" s="837">
        <v>1</v>
      </c>
      <c r="R631" s="832">
        <v>6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7</v>
      </c>
      <c r="B632" s="832" t="s">
        <v>1830</v>
      </c>
      <c r="C632" s="832" t="s">
        <v>1836</v>
      </c>
      <c r="D632" s="833" t="s">
        <v>2769</v>
      </c>
      <c r="E632" s="834" t="s">
        <v>1858</v>
      </c>
      <c r="F632" s="832" t="s">
        <v>1831</v>
      </c>
      <c r="G632" s="832" t="s">
        <v>2134</v>
      </c>
      <c r="H632" s="832" t="s">
        <v>570</v>
      </c>
      <c r="I632" s="832" t="s">
        <v>2308</v>
      </c>
      <c r="J632" s="832" t="s">
        <v>2136</v>
      </c>
      <c r="K632" s="832" t="s">
        <v>2309</v>
      </c>
      <c r="L632" s="835">
        <v>339.47</v>
      </c>
      <c r="M632" s="835">
        <v>2715.76</v>
      </c>
      <c r="N632" s="832">
        <v>8</v>
      </c>
      <c r="O632" s="836">
        <v>1</v>
      </c>
      <c r="P632" s="835">
        <v>678.94</v>
      </c>
      <c r="Q632" s="837">
        <v>0.25</v>
      </c>
      <c r="R632" s="832">
        <v>2</v>
      </c>
      <c r="S632" s="837">
        <v>0.25</v>
      </c>
      <c r="T632" s="836">
        <v>0.5</v>
      </c>
      <c r="U632" s="838">
        <v>0.5</v>
      </c>
    </row>
    <row r="633" spans="1:21" ht="14.4" customHeight="1" x14ac:dyDescent="0.3">
      <c r="A633" s="831">
        <v>7</v>
      </c>
      <c r="B633" s="832" t="s">
        <v>1830</v>
      </c>
      <c r="C633" s="832" t="s">
        <v>1836</v>
      </c>
      <c r="D633" s="833" t="s">
        <v>2769</v>
      </c>
      <c r="E633" s="834" t="s">
        <v>1858</v>
      </c>
      <c r="F633" s="832" t="s">
        <v>1831</v>
      </c>
      <c r="G633" s="832" t="s">
        <v>2134</v>
      </c>
      <c r="H633" s="832" t="s">
        <v>570</v>
      </c>
      <c r="I633" s="832" t="s">
        <v>2310</v>
      </c>
      <c r="J633" s="832" t="s">
        <v>2136</v>
      </c>
      <c r="K633" s="832" t="s">
        <v>2311</v>
      </c>
      <c r="L633" s="835">
        <v>113.16</v>
      </c>
      <c r="M633" s="835">
        <v>226.32</v>
      </c>
      <c r="N633" s="832">
        <v>2</v>
      </c>
      <c r="O633" s="836">
        <v>1.5</v>
      </c>
      <c r="P633" s="835">
        <v>226.32</v>
      </c>
      <c r="Q633" s="837">
        <v>1</v>
      </c>
      <c r="R633" s="832">
        <v>2</v>
      </c>
      <c r="S633" s="837">
        <v>1</v>
      </c>
      <c r="T633" s="836">
        <v>1.5</v>
      </c>
      <c r="U633" s="838">
        <v>1</v>
      </c>
    </row>
    <row r="634" spans="1:21" ht="14.4" customHeight="1" x14ac:dyDescent="0.3">
      <c r="A634" s="831">
        <v>7</v>
      </c>
      <c r="B634" s="832" t="s">
        <v>1830</v>
      </c>
      <c r="C634" s="832" t="s">
        <v>1836</v>
      </c>
      <c r="D634" s="833" t="s">
        <v>2769</v>
      </c>
      <c r="E634" s="834" t="s">
        <v>1858</v>
      </c>
      <c r="F634" s="832" t="s">
        <v>1831</v>
      </c>
      <c r="G634" s="832" t="s">
        <v>2134</v>
      </c>
      <c r="H634" s="832" t="s">
        <v>570</v>
      </c>
      <c r="I634" s="832" t="s">
        <v>2135</v>
      </c>
      <c r="J634" s="832" t="s">
        <v>2136</v>
      </c>
      <c r="K634" s="832" t="s">
        <v>2137</v>
      </c>
      <c r="L634" s="835">
        <v>339.47</v>
      </c>
      <c r="M634" s="835">
        <v>1697.3500000000001</v>
      </c>
      <c r="N634" s="832">
        <v>5</v>
      </c>
      <c r="O634" s="836">
        <v>1.5</v>
      </c>
      <c r="P634" s="835">
        <v>1697.3500000000001</v>
      </c>
      <c r="Q634" s="837">
        <v>1</v>
      </c>
      <c r="R634" s="832">
        <v>5</v>
      </c>
      <c r="S634" s="837">
        <v>1</v>
      </c>
      <c r="T634" s="836">
        <v>1.5</v>
      </c>
      <c r="U634" s="838">
        <v>1</v>
      </c>
    </row>
    <row r="635" spans="1:21" ht="14.4" customHeight="1" x14ac:dyDescent="0.3">
      <c r="A635" s="831">
        <v>7</v>
      </c>
      <c r="B635" s="832" t="s">
        <v>1830</v>
      </c>
      <c r="C635" s="832" t="s">
        <v>1836</v>
      </c>
      <c r="D635" s="833" t="s">
        <v>2769</v>
      </c>
      <c r="E635" s="834" t="s">
        <v>1858</v>
      </c>
      <c r="F635" s="832" t="s">
        <v>1831</v>
      </c>
      <c r="G635" s="832" t="s">
        <v>2134</v>
      </c>
      <c r="H635" s="832" t="s">
        <v>570</v>
      </c>
      <c r="I635" s="832" t="s">
        <v>2713</v>
      </c>
      <c r="J635" s="832" t="s">
        <v>2332</v>
      </c>
      <c r="K635" s="832" t="s">
        <v>2137</v>
      </c>
      <c r="L635" s="835">
        <v>339.47</v>
      </c>
      <c r="M635" s="835">
        <v>1018.4100000000001</v>
      </c>
      <c r="N635" s="832">
        <v>3</v>
      </c>
      <c r="O635" s="836">
        <v>1</v>
      </c>
      <c r="P635" s="835">
        <v>1018.4100000000001</v>
      </c>
      <c r="Q635" s="837">
        <v>1</v>
      </c>
      <c r="R635" s="832">
        <v>3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7</v>
      </c>
      <c r="B636" s="832" t="s">
        <v>1830</v>
      </c>
      <c r="C636" s="832" t="s">
        <v>1836</v>
      </c>
      <c r="D636" s="833" t="s">
        <v>2769</v>
      </c>
      <c r="E636" s="834" t="s">
        <v>1858</v>
      </c>
      <c r="F636" s="832" t="s">
        <v>1831</v>
      </c>
      <c r="G636" s="832" t="s">
        <v>2138</v>
      </c>
      <c r="H636" s="832" t="s">
        <v>570</v>
      </c>
      <c r="I636" s="832" t="s">
        <v>2139</v>
      </c>
      <c r="J636" s="832" t="s">
        <v>2140</v>
      </c>
      <c r="K636" s="832" t="s">
        <v>2141</v>
      </c>
      <c r="L636" s="835">
        <v>0</v>
      </c>
      <c r="M636" s="835">
        <v>0</v>
      </c>
      <c r="N636" s="832">
        <v>3</v>
      </c>
      <c r="O636" s="836">
        <v>1</v>
      </c>
      <c r="P636" s="835">
        <v>0</v>
      </c>
      <c r="Q636" s="837"/>
      <c r="R636" s="832">
        <v>1</v>
      </c>
      <c r="S636" s="837">
        <v>0.33333333333333331</v>
      </c>
      <c r="T636" s="836">
        <v>0.5</v>
      </c>
      <c r="U636" s="838">
        <v>0.5</v>
      </c>
    </row>
    <row r="637" spans="1:21" ht="14.4" customHeight="1" x14ac:dyDescent="0.3">
      <c r="A637" s="831">
        <v>7</v>
      </c>
      <c r="B637" s="832" t="s">
        <v>1830</v>
      </c>
      <c r="C637" s="832" t="s">
        <v>1836</v>
      </c>
      <c r="D637" s="833" t="s">
        <v>2769</v>
      </c>
      <c r="E637" s="834" t="s">
        <v>1858</v>
      </c>
      <c r="F637" s="832" t="s">
        <v>1831</v>
      </c>
      <c r="G637" s="832" t="s">
        <v>2154</v>
      </c>
      <c r="H637" s="832" t="s">
        <v>660</v>
      </c>
      <c r="I637" s="832" t="s">
        <v>2155</v>
      </c>
      <c r="J637" s="832" t="s">
        <v>2156</v>
      </c>
      <c r="K637" s="832" t="s">
        <v>2157</v>
      </c>
      <c r="L637" s="835">
        <v>102.9</v>
      </c>
      <c r="M637" s="835">
        <v>308.70000000000005</v>
      </c>
      <c r="N637" s="832">
        <v>3</v>
      </c>
      <c r="O637" s="836">
        <v>1</v>
      </c>
      <c r="P637" s="835">
        <v>308.70000000000005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7</v>
      </c>
      <c r="B638" s="832" t="s">
        <v>1830</v>
      </c>
      <c r="C638" s="832" t="s">
        <v>1836</v>
      </c>
      <c r="D638" s="833" t="s">
        <v>2769</v>
      </c>
      <c r="E638" s="834" t="s">
        <v>1858</v>
      </c>
      <c r="F638" s="832" t="s">
        <v>1831</v>
      </c>
      <c r="G638" s="832" t="s">
        <v>2154</v>
      </c>
      <c r="H638" s="832" t="s">
        <v>660</v>
      </c>
      <c r="I638" s="832" t="s">
        <v>2714</v>
      </c>
      <c r="J638" s="832" t="s">
        <v>2715</v>
      </c>
      <c r="K638" s="832" t="s">
        <v>2716</v>
      </c>
      <c r="L638" s="835">
        <v>68.599999999999994</v>
      </c>
      <c r="M638" s="835">
        <v>205.79999999999998</v>
      </c>
      <c r="N638" s="832">
        <v>3</v>
      </c>
      <c r="O638" s="836">
        <v>0.5</v>
      </c>
      <c r="P638" s="835">
        <v>205.79999999999998</v>
      </c>
      <c r="Q638" s="837">
        <v>1</v>
      </c>
      <c r="R638" s="832">
        <v>3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7</v>
      </c>
      <c r="B639" s="832" t="s">
        <v>1830</v>
      </c>
      <c r="C639" s="832" t="s">
        <v>1836</v>
      </c>
      <c r="D639" s="833" t="s">
        <v>2769</v>
      </c>
      <c r="E639" s="834" t="s">
        <v>1858</v>
      </c>
      <c r="F639" s="832" t="s">
        <v>1831</v>
      </c>
      <c r="G639" s="832" t="s">
        <v>2154</v>
      </c>
      <c r="H639" s="832" t="s">
        <v>570</v>
      </c>
      <c r="I639" s="832" t="s">
        <v>2439</v>
      </c>
      <c r="J639" s="832" t="s">
        <v>2440</v>
      </c>
      <c r="K639" s="832" t="s">
        <v>2441</v>
      </c>
      <c r="L639" s="835">
        <v>74.64</v>
      </c>
      <c r="M639" s="835">
        <v>447.84000000000003</v>
      </c>
      <c r="N639" s="832">
        <v>6</v>
      </c>
      <c r="O639" s="836">
        <v>1</v>
      </c>
      <c r="P639" s="835">
        <v>447.84000000000003</v>
      </c>
      <c r="Q639" s="837">
        <v>1</v>
      </c>
      <c r="R639" s="832">
        <v>6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7</v>
      </c>
      <c r="B640" s="832" t="s">
        <v>1830</v>
      </c>
      <c r="C640" s="832" t="s">
        <v>1836</v>
      </c>
      <c r="D640" s="833" t="s">
        <v>2769</v>
      </c>
      <c r="E640" s="834" t="s">
        <v>1858</v>
      </c>
      <c r="F640" s="832" t="s">
        <v>1831</v>
      </c>
      <c r="G640" s="832" t="s">
        <v>2591</v>
      </c>
      <c r="H640" s="832" t="s">
        <v>570</v>
      </c>
      <c r="I640" s="832" t="s">
        <v>2717</v>
      </c>
      <c r="J640" s="832" t="s">
        <v>2593</v>
      </c>
      <c r="K640" s="832" t="s">
        <v>2718</v>
      </c>
      <c r="L640" s="835">
        <v>46.99</v>
      </c>
      <c r="M640" s="835">
        <v>140.97</v>
      </c>
      <c r="N640" s="832">
        <v>3</v>
      </c>
      <c r="O640" s="836">
        <v>0.5</v>
      </c>
      <c r="P640" s="835">
        <v>140.97</v>
      </c>
      <c r="Q640" s="837">
        <v>1</v>
      </c>
      <c r="R640" s="832">
        <v>3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7</v>
      </c>
      <c r="B641" s="832" t="s">
        <v>1830</v>
      </c>
      <c r="C641" s="832" t="s">
        <v>1836</v>
      </c>
      <c r="D641" s="833" t="s">
        <v>2769</v>
      </c>
      <c r="E641" s="834" t="s">
        <v>1858</v>
      </c>
      <c r="F641" s="832" t="s">
        <v>1831</v>
      </c>
      <c r="G641" s="832" t="s">
        <v>2166</v>
      </c>
      <c r="H641" s="832" t="s">
        <v>660</v>
      </c>
      <c r="I641" s="832" t="s">
        <v>1753</v>
      </c>
      <c r="J641" s="832" t="s">
        <v>1754</v>
      </c>
      <c r="K641" s="832" t="s">
        <v>1755</v>
      </c>
      <c r="L641" s="835">
        <v>70.48</v>
      </c>
      <c r="M641" s="835">
        <v>211.44</v>
      </c>
      <c r="N641" s="832">
        <v>3</v>
      </c>
      <c r="O641" s="836">
        <v>1</v>
      </c>
      <c r="P641" s="835">
        <v>211.44</v>
      </c>
      <c r="Q641" s="837">
        <v>1</v>
      </c>
      <c r="R641" s="832">
        <v>3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7</v>
      </c>
      <c r="B642" s="832" t="s">
        <v>1830</v>
      </c>
      <c r="C642" s="832" t="s">
        <v>1836</v>
      </c>
      <c r="D642" s="833" t="s">
        <v>2769</v>
      </c>
      <c r="E642" s="834" t="s">
        <v>1858</v>
      </c>
      <c r="F642" s="832" t="s">
        <v>1831</v>
      </c>
      <c r="G642" s="832" t="s">
        <v>2170</v>
      </c>
      <c r="H642" s="832" t="s">
        <v>570</v>
      </c>
      <c r="I642" s="832" t="s">
        <v>2171</v>
      </c>
      <c r="J642" s="832" t="s">
        <v>2172</v>
      </c>
      <c r="K642" s="832" t="s">
        <v>2173</v>
      </c>
      <c r="L642" s="835">
        <v>134.47999999999999</v>
      </c>
      <c r="M642" s="835">
        <v>134.47999999999999</v>
      </c>
      <c r="N642" s="832">
        <v>1</v>
      </c>
      <c r="O642" s="836">
        <v>0.5</v>
      </c>
      <c r="P642" s="835">
        <v>134.47999999999999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7</v>
      </c>
      <c r="B643" s="832" t="s">
        <v>1830</v>
      </c>
      <c r="C643" s="832" t="s">
        <v>1836</v>
      </c>
      <c r="D643" s="833" t="s">
        <v>2769</v>
      </c>
      <c r="E643" s="834" t="s">
        <v>1858</v>
      </c>
      <c r="F643" s="832" t="s">
        <v>1831</v>
      </c>
      <c r="G643" s="832" t="s">
        <v>2345</v>
      </c>
      <c r="H643" s="832" t="s">
        <v>570</v>
      </c>
      <c r="I643" s="832" t="s">
        <v>2346</v>
      </c>
      <c r="J643" s="832" t="s">
        <v>2347</v>
      </c>
      <c r="K643" s="832" t="s">
        <v>2348</v>
      </c>
      <c r="L643" s="835">
        <v>113.93</v>
      </c>
      <c r="M643" s="835">
        <v>227.86</v>
      </c>
      <c r="N643" s="832">
        <v>2</v>
      </c>
      <c r="O643" s="836">
        <v>1</v>
      </c>
      <c r="P643" s="835">
        <v>227.86</v>
      </c>
      <c r="Q643" s="837">
        <v>1</v>
      </c>
      <c r="R643" s="832">
        <v>2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7</v>
      </c>
      <c r="B644" s="832" t="s">
        <v>1830</v>
      </c>
      <c r="C644" s="832" t="s">
        <v>1836</v>
      </c>
      <c r="D644" s="833" t="s">
        <v>2769</v>
      </c>
      <c r="E644" s="834" t="s">
        <v>1858</v>
      </c>
      <c r="F644" s="832" t="s">
        <v>1831</v>
      </c>
      <c r="G644" s="832" t="s">
        <v>2006</v>
      </c>
      <c r="H644" s="832" t="s">
        <v>570</v>
      </c>
      <c r="I644" s="832" t="s">
        <v>2007</v>
      </c>
      <c r="J644" s="832" t="s">
        <v>723</v>
      </c>
      <c r="K644" s="832" t="s">
        <v>2008</v>
      </c>
      <c r="L644" s="835">
        <v>35.25</v>
      </c>
      <c r="M644" s="835">
        <v>70.5</v>
      </c>
      <c r="N644" s="832">
        <v>2</v>
      </c>
      <c r="O644" s="836">
        <v>1</v>
      </c>
      <c r="P644" s="835">
        <v>70.5</v>
      </c>
      <c r="Q644" s="837">
        <v>1</v>
      </c>
      <c r="R644" s="832">
        <v>2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7</v>
      </c>
      <c r="B645" s="832" t="s">
        <v>1830</v>
      </c>
      <c r="C645" s="832" t="s">
        <v>1836</v>
      </c>
      <c r="D645" s="833" t="s">
        <v>2769</v>
      </c>
      <c r="E645" s="834" t="s">
        <v>1858</v>
      </c>
      <c r="F645" s="832" t="s">
        <v>1831</v>
      </c>
      <c r="G645" s="832" t="s">
        <v>2174</v>
      </c>
      <c r="H645" s="832" t="s">
        <v>570</v>
      </c>
      <c r="I645" s="832" t="s">
        <v>2467</v>
      </c>
      <c r="J645" s="832" t="s">
        <v>2354</v>
      </c>
      <c r="K645" s="832" t="s">
        <v>2186</v>
      </c>
      <c r="L645" s="835">
        <v>1019.46</v>
      </c>
      <c r="M645" s="835">
        <v>5097.3</v>
      </c>
      <c r="N645" s="832">
        <v>5</v>
      </c>
      <c r="O645" s="836">
        <v>1</v>
      </c>
      <c r="P645" s="835">
        <v>5097.3</v>
      </c>
      <c r="Q645" s="837">
        <v>1</v>
      </c>
      <c r="R645" s="832">
        <v>5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7</v>
      </c>
      <c r="B646" s="832" t="s">
        <v>1830</v>
      </c>
      <c r="C646" s="832" t="s">
        <v>1836</v>
      </c>
      <c r="D646" s="833" t="s">
        <v>2769</v>
      </c>
      <c r="E646" s="834" t="s">
        <v>1858</v>
      </c>
      <c r="F646" s="832" t="s">
        <v>1831</v>
      </c>
      <c r="G646" s="832" t="s">
        <v>2174</v>
      </c>
      <c r="H646" s="832" t="s">
        <v>570</v>
      </c>
      <c r="I646" s="832" t="s">
        <v>2604</v>
      </c>
      <c r="J646" s="832" t="s">
        <v>2354</v>
      </c>
      <c r="K646" s="832" t="s">
        <v>2179</v>
      </c>
      <c r="L646" s="835">
        <v>552.64</v>
      </c>
      <c r="M646" s="835">
        <v>2763.2</v>
      </c>
      <c r="N646" s="832">
        <v>5</v>
      </c>
      <c r="O646" s="836">
        <v>1</v>
      </c>
      <c r="P646" s="835">
        <v>2763.2</v>
      </c>
      <c r="Q646" s="837">
        <v>1</v>
      </c>
      <c r="R646" s="832">
        <v>5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7</v>
      </c>
      <c r="B647" s="832" t="s">
        <v>1830</v>
      </c>
      <c r="C647" s="832" t="s">
        <v>1836</v>
      </c>
      <c r="D647" s="833" t="s">
        <v>2769</v>
      </c>
      <c r="E647" s="834" t="s">
        <v>1858</v>
      </c>
      <c r="F647" s="832" t="s">
        <v>1831</v>
      </c>
      <c r="G647" s="832" t="s">
        <v>2174</v>
      </c>
      <c r="H647" s="832" t="s">
        <v>660</v>
      </c>
      <c r="I647" s="832" t="s">
        <v>2352</v>
      </c>
      <c r="J647" s="832" t="s">
        <v>2183</v>
      </c>
      <c r="K647" s="832" t="s">
        <v>2177</v>
      </c>
      <c r="L647" s="835">
        <v>2038.93</v>
      </c>
      <c r="M647" s="835">
        <v>6116.79</v>
      </c>
      <c r="N647" s="832">
        <v>3</v>
      </c>
      <c r="O647" s="836">
        <v>0.5</v>
      </c>
      <c r="P647" s="835">
        <v>6116.79</v>
      </c>
      <c r="Q647" s="837">
        <v>1</v>
      </c>
      <c r="R647" s="832">
        <v>3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7</v>
      </c>
      <c r="B648" s="832" t="s">
        <v>1830</v>
      </c>
      <c r="C648" s="832" t="s">
        <v>1836</v>
      </c>
      <c r="D648" s="833" t="s">
        <v>2769</v>
      </c>
      <c r="E648" s="834" t="s">
        <v>1858</v>
      </c>
      <c r="F648" s="832" t="s">
        <v>1831</v>
      </c>
      <c r="G648" s="832" t="s">
        <v>2174</v>
      </c>
      <c r="H648" s="832" t="s">
        <v>660</v>
      </c>
      <c r="I648" s="832" t="s">
        <v>2182</v>
      </c>
      <c r="J648" s="832" t="s">
        <v>2183</v>
      </c>
      <c r="K648" s="832" t="s">
        <v>2181</v>
      </c>
      <c r="L648" s="835">
        <v>355.79</v>
      </c>
      <c r="M648" s="835">
        <v>2490.5300000000002</v>
      </c>
      <c r="N648" s="832">
        <v>7</v>
      </c>
      <c r="O648" s="836">
        <v>2</v>
      </c>
      <c r="P648" s="835">
        <v>2490.5300000000002</v>
      </c>
      <c r="Q648" s="837">
        <v>1</v>
      </c>
      <c r="R648" s="832">
        <v>7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7</v>
      </c>
      <c r="B649" s="832" t="s">
        <v>1830</v>
      </c>
      <c r="C649" s="832" t="s">
        <v>1836</v>
      </c>
      <c r="D649" s="833" t="s">
        <v>2769</v>
      </c>
      <c r="E649" s="834" t="s">
        <v>1858</v>
      </c>
      <c r="F649" s="832" t="s">
        <v>1831</v>
      </c>
      <c r="G649" s="832" t="s">
        <v>2174</v>
      </c>
      <c r="H649" s="832" t="s">
        <v>660</v>
      </c>
      <c r="I649" s="832" t="s">
        <v>2184</v>
      </c>
      <c r="J649" s="832" t="s">
        <v>2183</v>
      </c>
      <c r="K649" s="832" t="s">
        <v>2179</v>
      </c>
      <c r="L649" s="835">
        <v>552.64</v>
      </c>
      <c r="M649" s="835">
        <v>4421.12</v>
      </c>
      <c r="N649" s="832">
        <v>8</v>
      </c>
      <c r="O649" s="836">
        <v>2</v>
      </c>
      <c r="P649" s="835">
        <v>4421.12</v>
      </c>
      <c r="Q649" s="837">
        <v>1</v>
      </c>
      <c r="R649" s="832">
        <v>8</v>
      </c>
      <c r="S649" s="837">
        <v>1</v>
      </c>
      <c r="T649" s="836">
        <v>2</v>
      </c>
      <c r="U649" s="838">
        <v>1</v>
      </c>
    </row>
    <row r="650" spans="1:21" ht="14.4" customHeight="1" x14ac:dyDescent="0.3">
      <c r="A650" s="831">
        <v>7</v>
      </c>
      <c r="B650" s="832" t="s">
        <v>1830</v>
      </c>
      <c r="C650" s="832" t="s">
        <v>1836</v>
      </c>
      <c r="D650" s="833" t="s">
        <v>2769</v>
      </c>
      <c r="E650" s="834" t="s">
        <v>1858</v>
      </c>
      <c r="F650" s="832" t="s">
        <v>1831</v>
      </c>
      <c r="G650" s="832" t="s">
        <v>2187</v>
      </c>
      <c r="H650" s="832" t="s">
        <v>570</v>
      </c>
      <c r="I650" s="832" t="s">
        <v>2188</v>
      </c>
      <c r="J650" s="832" t="s">
        <v>696</v>
      </c>
      <c r="K650" s="832" t="s">
        <v>2189</v>
      </c>
      <c r="L650" s="835">
        <v>108.44</v>
      </c>
      <c r="M650" s="835">
        <v>108.44</v>
      </c>
      <c r="N650" s="832">
        <v>1</v>
      </c>
      <c r="O650" s="836">
        <v>1</v>
      </c>
      <c r="P650" s="835">
        <v>108.44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7</v>
      </c>
      <c r="B651" s="832" t="s">
        <v>1830</v>
      </c>
      <c r="C651" s="832" t="s">
        <v>1836</v>
      </c>
      <c r="D651" s="833" t="s">
        <v>2769</v>
      </c>
      <c r="E651" s="834" t="s">
        <v>1858</v>
      </c>
      <c r="F651" s="832" t="s">
        <v>1831</v>
      </c>
      <c r="G651" s="832" t="s">
        <v>2187</v>
      </c>
      <c r="H651" s="832" t="s">
        <v>570</v>
      </c>
      <c r="I651" s="832" t="s">
        <v>2719</v>
      </c>
      <c r="J651" s="832" t="s">
        <v>696</v>
      </c>
      <c r="K651" s="832" t="s">
        <v>2720</v>
      </c>
      <c r="L651" s="835">
        <v>52.61</v>
      </c>
      <c r="M651" s="835">
        <v>52.61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7</v>
      </c>
      <c r="B652" s="832" t="s">
        <v>1830</v>
      </c>
      <c r="C652" s="832" t="s">
        <v>1836</v>
      </c>
      <c r="D652" s="833" t="s">
        <v>2769</v>
      </c>
      <c r="E652" s="834" t="s">
        <v>1858</v>
      </c>
      <c r="F652" s="832" t="s">
        <v>1831</v>
      </c>
      <c r="G652" s="832" t="s">
        <v>2190</v>
      </c>
      <c r="H652" s="832" t="s">
        <v>570</v>
      </c>
      <c r="I652" s="832" t="s">
        <v>2358</v>
      </c>
      <c r="J652" s="832" t="s">
        <v>2192</v>
      </c>
      <c r="K652" s="832" t="s">
        <v>2198</v>
      </c>
      <c r="L652" s="835">
        <v>338.58</v>
      </c>
      <c r="M652" s="835">
        <v>1015.74</v>
      </c>
      <c r="N652" s="832">
        <v>3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7</v>
      </c>
      <c r="B653" s="832" t="s">
        <v>1830</v>
      </c>
      <c r="C653" s="832" t="s">
        <v>1836</v>
      </c>
      <c r="D653" s="833" t="s">
        <v>2769</v>
      </c>
      <c r="E653" s="834" t="s">
        <v>1858</v>
      </c>
      <c r="F653" s="832" t="s">
        <v>1831</v>
      </c>
      <c r="G653" s="832" t="s">
        <v>2190</v>
      </c>
      <c r="H653" s="832" t="s">
        <v>570</v>
      </c>
      <c r="I653" s="832" t="s">
        <v>2721</v>
      </c>
      <c r="J653" s="832" t="s">
        <v>2192</v>
      </c>
      <c r="K653" s="832" t="s">
        <v>2722</v>
      </c>
      <c r="L653" s="835">
        <v>677.18</v>
      </c>
      <c r="M653" s="835">
        <v>2031.54</v>
      </c>
      <c r="N653" s="832">
        <v>3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7</v>
      </c>
      <c r="B654" s="832" t="s">
        <v>1830</v>
      </c>
      <c r="C654" s="832" t="s">
        <v>1836</v>
      </c>
      <c r="D654" s="833" t="s">
        <v>2769</v>
      </c>
      <c r="E654" s="834" t="s">
        <v>1858</v>
      </c>
      <c r="F654" s="832" t="s">
        <v>1831</v>
      </c>
      <c r="G654" s="832" t="s">
        <v>2190</v>
      </c>
      <c r="H654" s="832" t="s">
        <v>660</v>
      </c>
      <c r="I654" s="832" t="s">
        <v>2194</v>
      </c>
      <c r="J654" s="832" t="s">
        <v>2195</v>
      </c>
      <c r="K654" s="832" t="s">
        <v>2193</v>
      </c>
      <c r="L654" s="835">
        <v>169.29</v>
      </c>
      <c r="M654" s="835">
        <v>169.29</v>
      </c>
      <c r="N654" s="832">
        <v>1</v>
      </c>
      <c r="O654" s="836">
        <v>1</v>
      </c>
      <c r="P654" s="835">
        <v>169.29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7</v>
      </c>
      <c r="B655" s="832" t="s">
        <v>1830</v>
      </c>
      <c r="C655" s="832" t="s">
        <v>1836</v>
      </c>
      <c r="D655" s="833" t="s">
        <v>2769</v>
      </c>
      <c r="E655" s="834" t="s">
        <v>1858</v>
      </c>
      <c r="F655" s="832" t="s">
        <v>1831</v>
      </c>
      <c r="G655" s="832" t="s">
        <v>2190</v>
      </c>
      <c r="H655" s="832" t="s">
        <v>660</v>
      </c>
      <c r="I655" s="832" t="s">
        <v>2199</v>
      </c>
      <c r="J655" s="832" t="s">
        <v>2195</v>
      </c>
      <c r="K655" s="832" t="s">
        <v>2198</v>
      </c>
      <c r="L655" s="835">
        <v>338.58</v>
      </c>
      <c r="M655" s="835">
        <v>1354.32</v>
      </c>
      <c r="N655" s="832">
        <v>4</v>
      </c>
      <c r="O655" s="836">
        <v>0.5</v>
      </c>
      <c r="P655" s="835">
        <v>1354.32</v>
      </c>
      <c r="Q655" s="837">
        <v>1</v>
      </c>
      <c r="R655" s="832">
        <v>4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7</v>
      </c>
      <c r="B656" s="832" t="s">
        <v>1830</v>
      </c>
      <c r="C656" s="832" t="s">
        <v>1836</v>
      </c>
      <c r="D656" s="833" t="s">
        <v>2769</v>
      </c>
      <c r="E656" s="834" t="s">
        <v>1858</v>
      </c>
      <c r="F656" s="832" t="s">
        <v>1831</v>
      </c>
      <c r="G656" s="832" t="s">
        <v>2190</v>
      </c>
      <c r="H656" s="832" t="s">
        <v>570</v>
      </c>
      <c r="I656" s="832" t="s">
        <v>2624</v>
      </c>
      <c r="J656" s="832" t="s">
        <v>2625</v>
      </c>
      <c r="K656" s="832" t="s">
        <v>2193</v>
      </c>
      <c r="L656" s="835">
        <v>1286.19</v>
      </c>
      <c r="M656" s="835">
        <v>3858.57</v>
      </c>
      <c r="N656" s="832">
        <v>3</v>
      </c>
      <c r="O656" s="836">
        <v>0.5</v>
      </c>
      <c r="P656" s="835">
        <v>3858.57</v>
      </c>
      <c r="Q656" s="837">
        <v>1</v>
      </c>
      <c r="R656" s="832">
        <v>3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7</v>
      </c>
      <c r="B657" s="832" t="s">
        <v>1830</v>
      </c>
      <c r="C657" s="832" t="s">
        <v>1836</v>
      </c>
      <c r="D657" s="833" t="s">
        <v>2769</v>
      </c>
      <c r="E657" s="834" t="s">
        <v>1858</v>
      </c>
      <c r="F657" s="832" t="s">
        <v>1831</v>
      </c>
      <c r="G657" s="832" t="s">
        <v>2723</v>
      </c>
      <c r="H657" s="832" t="s">
        <v>660</v>
      </c>
      <c r="I657" s="832" t="s">
        <v>1696</v>
      </c>
      <c r="J657" s="832" t="s">
        <v>1697</v>
      </c>
      <c r="K657" s="832" t="s">
        <v>1698</v>
      </c>
      <c r="L657" s="835">
        <v>245.91</v>
      </c>
      <c r="M657" s="835">
        <v>737.73</v>
      </c>
      <c r="N657" s="832">
        <v>3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7</v>
      </c>
      <c r="B658" s="832" t="s">
        <v>1830</v>
      </c>
      <c r="C658" s="832" t="s">
        <v>1836</v>
      </c>
      <c r="D658" s="833" t="s">
        <v>2769</v>
      </c>
      <c r="E658" s="834" t="s">
        <v>1858</v>
      </c>
      <c r="F658" s="832" t="s">
        <v>1831</v>
      </c>
      <c r="G658" s="832" t="s">
        <v>2208</v>
      </c>
      <c r="H658" s="832" t="s">
        <v>660</v>
      </c>
      <c r="I658" s="832" t="s">
        <v>1667</v>
      </c>
      <c r="J658" s="832" t="s">
        <v>677</v>
      </c>
      <c r="K658" s="832" t="s">
        <v>927</v>
      </c>
      <c r="L658" s="835">
        <v>0</v>
      </c>
      <c r="M658" s="835">
        <v>0</v>
      </c>
      <c r="N658" s="832">
        <v>5</v>
      </c>
      <c r="O658" s="836">
        <v>2.5</v>
      </c>
      <c r="P658" s="835">
        <v>0</v>
      </c>
      <c r="Q658" s="837"/>
      <c r="R658" s="832">
        <v>1</v>
      </c>
      <c r="S658" s="837">
        <v>0.2</v>
      </c>
      <c r="T658" s="836">
        <v>0.5</v>
      </c>
      <c r="U658" s="838">
        <v>0.2</v>
      </c>
    </row>
    <row r="659" spans="1:21" ht="14.4" customHeight="1" x14ac:dyDescent="0.3">
      <c r="A659" s="831">
        <v>7</v>
      </c>
      <c r="B659" s="832" t="s">
        <v>1830</v>
      </c>
      <c r="C659" s="832" t="s">
        <v>1836</v>
      </c>
      <c r="D659" s="833" t="s">
        <v>2769</v>
      </c>
      <c r="E659" s="834" t="s">
        <v>1858</v>
      </c>
      <c r="F659" s="832" t="s">
        <v>1831</v>
      </c>
      <c r="G659" s="832" t="s">
        <v>2222</v>
      </c>
      <c r="H659" s="832" t="s">
        <v>570</v>
      </c>
      <c r="I659" s="832" t="s">
        <v>2514</v>
      </c>
      <c r="J659" s="832" t="s">
        <v>2224</v>
      </c>
      <c r="K659" s="832" t="s">
        <v>2340</v>
      </c>
      <c r="L659" s="835">
        <v>93.96</v>
      </c>
      <c r="M659" s="835">
        <v>563.76</v>
      </c>
      <c r="N659" s="832">
        <v>6</v>
      </c>
      <c r="O659" s="836">
        <v>0.5</v>
      </c>
      <c r="P659" s="835">
        <v>563.76</v>
      </c>
      <c r="Q659" s="837">
        <v>1</v>
      </c>
      <c r="R659" s="832">
        <v>6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7</v>
      </c>
      <c r="B660" s="832" t="s">
        <v>1830</v>
      </c>
      <c r="C660" s="832" t="s">
        <v>1836</v>
      </c>
      <c r="D660" s="833" t="s">
        <v>2769</v>
      </c>
      <c r="E660" s="834" t="s">
        <v>1858</v>
      </c>
      <c r="F660" s="832" t="s">
        <v>1831</v>
      </c>
      <c r="G660" s="832" t="s">
        <v>2233</v>
      </c>
      <c r="H660" s="832" t="s">
        <v>660</v>
      </c>
      <c r="I660" s="832" t="s">
        <v>2234</v>
      </c>
      <c r="J660" s="832" t="s">
        <v>2235</v>
      </c>
      <c r="K660" s="832" t="s">
        <v>2236</v>
      </c>
      <c r="L660" s="835">
        <v>80.53</v>
      </c>
      <c r="M660" s="835">
        <v>402.65</v>
      </c>
      <c r="N660" s="832">
        <v>5</v>
      </c>
      <c r="O660" s="836">
        <v>2</v>
      </c>
      <c r="P660" s="835">
        <v>402.65</v>
      </c>
      <c r="Q660" s="837">
        <v>1</v>
      </c>
      <c r="R660" s="832">
        <v>5</v>
      </c>
      <c r="S660" s="837">
        <v>1</v>
      </c>
      <c r="T660" s="836">
        <v>2</v>
      </c>
      <c r="U660" s="838">
        <v>1</v>
      </c>
    </row>
    <row r="661" spans="1:21" ht="14.4" customHeight="1" x14ac:dyDescent="0.3">
      <c r="A661" s="831">
        <v>7</v>
      </c>
      <c r="B661" s="832" t="s">
        <v>1830</v>
      </c>
      <c r="C661" s="832" t="s">
        <v>1836</v>
      </c>
      <c r="D661" s="833" t="s">
        <v>2769</v>
      </c>
      <c r="E661" s="834" t="s">
        <v>1858</v>
      </c>
      <c r="F661" s="832" t="s">
        <v>1831</v>
      </c>
      <c r="G661" s="832" t="s">
        <v>2233</v>
      </c>
      <c r="H661" s="832" t="s">
        <v>570</v>
      </c>
      <c r="I661" s="832" t="s">
        <v>2239</v>
      </c>
      <c r="J661" s="832" t="s">
        <v>2235</v>
      </c>
      <c r="K661" s="832" t="s">
        <v>2240</v>
      </c>
      <c r="L661" s="835">
        <v>400.17</v>
      </c>
      <c r="M661" s="835">
        <v>400.17</v>
      </c>
      <c r="N661" s="832">
        <v>1</v>
      </c>
      <c r="O661" s="836">
        <v>1</v>
      </c>
      <c r="P661" s="835">
        <v>400.17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7</v>
      </c>
      <c r="B662" s="832" t="s">
        <v>1830</v>
      </c>
      <c r="C662" s="832" t="s">
        <v>1836</v>
      </c>
      <c r="D662" s="833" t="s">
        <v>2769</v>
      </c>
      <c r="E662" s="834" t="s">
        <v>1858</v>
      </c>
      <c r="F662" s="832" t="s">
        <v>1831</v>
      </c>
      <c r="G662" s="832" t="s">
        <v>2030</v>
      </c>
      <c r="H662" s="832" t="s">
        <v>570</v>
      </c>
      <c r="I662" s="832" t="s">
        <v>2279</v>
      </c>
      <c r="J662" s="832" t="s">
        <v>2032</v>
      </c>
      <c r="K662" s="832" t="s">
        <v>2280</v>
      </c>
      <c r="L662" s="835">
        <v>99.94</v>
      </c>
      <c r="M662" s="835">
        <v>599.64</v>
      </c>
      <c r="N662" s="832">
        <v>6</v>
      </c>
      <c r="O662" s="836">
        <v>0.5</v>
      </c>
      <c r="P662" s="835">
        <v>599.64</v>
      </c>
      <c r="Q662" s="837">
        <v>1</v>
      </c>
      <c r="R662" s="832">
        <v>6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7</v>
      </c>
      <c r="B663" s="832" t="s">
        <v>1830</v>
      </c>
      <c r="C663" s="832" t="s">
        <v>1836</v>
      </c>
      <c r="D663" s="833" t="s">
        <v>2769</v>
      </c>
      <c r="E663" s="834" t="s">
        <v>1858</v>
      </c>
      <c r="F663" s="832" t="s">
        <v>1831</v>
      </c>
      <c r="G663" s="832" t="s">
        <v>2030</v>
      </c>
      <c r="H663" s="832" t="s">
        <v>570</v>
      </c>
      <c r="I663" s="832" t="s">
        <v>2031</v>
      </c>
      <c r="J663" s="832" t="s">
        <v>2032</v>
      </c>
      <c r="K663" s="832" t="s">
        <v>2033</v>
      </c>
      <c r="L663" s="835">
        <v>299.83999999999997</v>
      </c>
      <c r="M663" s="835">
        <v>1499.1999999999998</v>
      </c>
      <c r="N663" s="832">
        <v>5</v>
      </c>
      <c r="O663" s="836">
        <v>1</v>
      </c>
      <c r="P663" s="835">
        <v>1499.1999999999998</v>
      </c>
      <c r="Q663" s="837">
        <v>1</v>
      </c>
      <c r="R663" s="832">
        <v>5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7</v>
      </c>
      <c r="B664" s="832" t="s">
        <v>1830</v>
      </c>
      <c r="C664" s="832" t="s">
        <v>1836</v>
      </c>
      <c r="D664" s="833" t="s">
        <v>2769</v>
      </c>
      <c r="E664" s="834" t="s">
        <v>1858</v>
      </c>
      <c r="F664" s="832" t="s">
        <v>1831</v>
      </c>
      <c r="G664" s="832" t="s">
        <v>2030</v>
      </c>
      <c r="H664" s="832" t="s">
        <v>570</v>
      </c>
      <c r="I664" s="832" t="s">
        <v>2241</v>
      </c>
      <c r="J664" s="832" t="s">
        <v>2242</v>
      </c>
      <c r="K664" s="832" t="s">
        <v>2243</v>
      </c>
      <c r="L664" s="835">
        <v>99.94</v>
      </c>
      <c r="M664" s="835">
        <v>199.88</v>
      </c>
      <c r="N664" s="832">
        <v>2</v>
      </c>
      <c r="O664" s="836">
        <v>0.5</v>
      </c>
      <c r="P664" s="835">
        <v>199.88</v>
      </c>
      <c r="Q664" s="837">
        <v>1</v>
      </c>
      <c r="R664" s="832">
        <v>2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7</v>
      </c>
      <c r="B665" s="832" t="s">
        <v>1830</v>
      </c>
      <c r="C665" s="832" t="s">
        <v>1836</v>
      </c>
      <c r="D665" s="833" t="s">
        <v>2769</v>
      </c>
      <c r="E665" s="834" t="s">
        <v>1858</v>
      </c>
      <c r="F665" s="832" t="s">
        <v>1831</v>
      </c>
      <c r="G665" s="832" t="s">
        <v>2030</v>
      </c>
      <c r="H665" s="832" t="s">
        <v>570</v>
      </c>
      <c r="I665" s="832" t="s">
        <v>2247</v>
      </c>
      <c r="J665" s="832" t="s">
        <v>1360</v>
      </c>
      <c r="K665" s="832" t="s">
        <v>2248</v>
      </c>
      <c r="L665" s="835">
        <v>50.32</v>
      </c>
      <c r="M665" s="835">
        <v>150.96</v>
      </c>
      <c r="N665" s="832">
        <v>3</v>
      </c>
      <c r="O665" s="836">
        <v>1</v>
      </c>
      <c r="P665" s="835">
        <v>150.96</v>
      </c>
      <c r="Q665" s="837">
        <v>1</v>
      </c>
      <c r="R665" s="832">
        <v>3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7</v>
      </c>
      <c r="B666" s="832" t="s">
        <v>1830</v>
      </c>
      <c r="C666" s="832" t="s">
        <v>1836</v>
      </c>
      <c r="D666" s="833" t="s">
        <v>2769</v>
      </c>
      <c r="E666" s="834" t="s">
        <v>1858</v>
      </c>
      <c r="F666" s="832" t="s">
        <v>1831</v>
      </c>
      <c r="G666" s="832" t="s">
        <v>2030</v>
      </c>
      <c r="H666" s="832" t="s">
        <v>570</v>
      </c>
      <c r="I666" s="832" t="s">
        <v>2643</v>
      </c>
      <c r="J666" s="832" t="s">
        <v>2644</v>
      </c>
      <c r="K666" s="832" t="s">
        <v>2645</v>
      </c>
      <c r="L666" s="835">
        <v>50.32</v>
      </c>
      <c r="M666" s="835">
        <v>100.64</v>
      </c>
      <c r="N666" s="832">
        <v>2</v>
      </c>
      <c r="O666" s="836">
        <v>1</v>
      </c>
      <c r="P666" s="835">
        <v>100.64</v>
      </c>
      <c r="Q666" s="837">
        <v>1</v>
      </c>
      <c r="R666" s="832">
        <v>2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7</v>
      </c>
      <c r="B667" s="832" t="s">
        <v>1830</v>
      </c>
      <c r="C667" s="832" t="s">
        <v>1836</v>
      </c>
      <c r="D667" s="833" t="s">
        <v>2769</v>
      </c>
      <c r="E667" s="834" t="s">
        <v>1858</v>
      </c>
      <c r="F667" s="832" t="s">
        <v>1831</v>
      </c>
      <c r="G667" s="832" t="s">
        <v>2030</v>
      </c>
      <c r="H667" s="832" t="s">
        <v>570</v>
      </c>
      <c r="I667" s="832" t="s">
        <v>2709</v>
      </c>
      <c r="J667" s="832" t="s">
        <v>2644</v>
      </c>
      <c r="K667" s="832" t="s">
        <v>2645</v>
      </c>
      <c r="L667" s="835">
        <v>50.32</v>
      </c>
      <c r="M667" s="835">
        <v>150.96</v>
      </c>
      <c r="N667" s="832">
        <v>3</v>
      </c>
      <c r="O667" s="836">
        <v>1</v>
      </c>
      <c r="P667" s="835">
        <v>150.96</v>
      </c>
      <c r="Q667" s="837">
        <v>1</v>
      </c>
      <c r="R667" s="832">
        <v>3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7</v>
      </c>
      <c r="B668" s="832" t="s">
        <v>1830</v>
      </c>
      <c r="C668" s="832" t="s">
        <v>1836</v>
      </c>
      <c r="D668" s="833" t="s">
        <v>2769</v>
      </c>
      <c r="E668" s="834" t="s">
        <v>1858</v>
      </c>
      <c r="F668" s="832" t="s">
        <v>1831</v>
      </c>
      <c r="G668" s="832" t="s">
        <v>2050</v>
      </c>
      <c r="H668" s="832" t="s">
        <v>660</v>
      </c>
      <c r="I668" s="832" t="s">
        <v>2370</v>
      </c>
      <c r="J668" s="832" t="s">
        <v>2371</v>
      </c>
      <c r="K668" s="832" t="s">
        <v>2372</v>
      </c>
      <c r="L668" s="835">
        <v>65.36</v>
      </c>
      <c r="M668" s="835">
        <v>261.44</v>
      </c>
      <c r="N668" s="832">
        <v>4</v>
      </c>
      <c r="O668" s="836">
        <v>1</v>
      </c>
      <c r="P668" s="835">
        <v>261.44</v>
      </c>
      <c r="Q668" s="837">
        <v>1</v>
      </c>
      <c r="R668" s="832">
        <v>4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7</v>
      </c>
      <c r="B669" s="832" t="s">
        <v>1830</v>
      </c>
      <c r="C669" s="832" t="s">
        <v>1836</v>
      </c>
      <c r="D669" s="833" t="s">
        <v>2769</v>
      </c>
      <c r="E669" s="834" t="s">
        <v>1867</v>
      </c>
      <c r="F669" s="832" t="s">
        <v>1831</v>
      </c>
      <c r="G669" s="832" t="s">
        <v>1884</v>
      </c>
      <c r="H669" s="832" t="s">
        <v>570</v>
      </c>
      <c r="I669" s="832" t="s">
        <v>2724</v>
      </c>
      <c r="J669" s="832" t="s">
        <v>1897</v>
      </c>
      <c r="K669" s="832" t="s">
        <v>2725</v>
      </c>
      <c r="L669" s="835">
        <v>55.41</v>
      </c>
      <c r="M669" s="835">
        <v>110.82</v>
      </c>
      <c r="N669" s="832">
        <v>2</v>
      </c>
      <c r="O669" s="836">
        <v>1</v>
      </c>
      <c r="P669" s="835">
        <v>110.82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7</v>
      </c>
      <c r="B670" s="832" t="s">
        <v>1830</v>
      </c>
      <c r="C670" s="832" t="s">
        <v>1836</v>
      </c>
      <c r="D670" s="833" t="s">
        <v>2769</v>
      </c>
      <c r="E670" s="834" t="s">
        <v>1867</v>
      </c>
      <c r="F670" s="832" t="s">
        <v>1831</v>
      </c>
      <c r="G670" s="832" t="s">
        <v>2726</v>
      </c>
      <c r="H670" s="832" t="s">
        <v>570</v>
      </c>
      <c r="I670" s="832" t="s">
        <v>2727</v>
      </c>
      <c r="J670" s="832" t="s">
        <v>2728</v>
      </c>
      <c r="K670" s="832" t="s">
        <v>2729</v>
      </c>
      <c r="L670" s="835">
        <v>88.76</v>
      </c>
      <c r="M670" s="835">
        <v>88.76</v>
      </c>
      <c r="N670" s="832">
        <v>1</v>
      </c>
      <c r="O670" s="836">
        <v>0.5</v>
      </c>
      <c r="P670" s="835">
        <v>88.76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7</v>
      </c>
      <c r="B671" s="832" t="s">
        <v>1830</v>
      </c>
      <c r="C671" s="832" t="s">
        <v>1836</v>
      </c>
      <c r="D671" s="833" t="s">
        <v>2769</v>
      </c>
      <c r="E671" s="834" t="s">
        <v>1867</v>
      </c>
      <c r="F671" s="832" t="s">
        <v>1831</v>
      </c>
      <c r="G671" s="832" t="s">
        <v>2058</v>
      </c>
      <c r="H671" s="832" t="s">
        <v>570</v>
      </c>
      <c r="I671" s="832" t="s">
        <v>2059</v>
      </c>
      <c r="J671" s="832" t="s">
        <v>902</v>
      </c>
      <c r="K671" s="832" t="s">
        <v>2060</v>
      </c>
      <c r="L671" s="835">
        <v>107.27</v>
      </c>
      <c r="M671" s="835">
        <v>214.54</v>
      </c>
      <c r="N671" s="832">
        <v>2</v>
      </c>
      <c r="O671" s="836">
        <v>0.5</v>
      </c>
      <c r="P671" s="835">
        <v>214.54</v>
      </c>
      <c r="Q671" s="837">
        <v>1</v>
      </c>
      <c r="R671" s="832">
        <v>2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7</v>
      </c>
      <c r="B672" s="832" t="s">
        <v>1830</v>
      </c>
      <c r="C672" s="832" t="s">
        <v>1836</v>
      </c>
      <c r="D672" s="833" t="s">
        <v>2769</v>
      </c>
      <c r="E672" s="834" t="s">
        <v>1856</v>
      </c>
      <c r="F672" s="832" t="s">
        <v>1831</v>
      </c>
      <c r="G672" s="832" t="s">
        <v>2730</v>
      </c>
      <c r="H672" s="832" t="s">
        <v>570</v>
      </c>
      <c r="I672" s="832" t="s">
        <v>2731</v>
      </c>
      <c r="J672" s="832" t="s">
        <v>2732</v>
      </c>
      <c r="K672" s="832" t="s">
        <v>2733</v>
      </c>
      <c r="L672" s="835">
        <v>121.75</v>
      </c>
      <c r="M672" s="835">
        <v>121.75</v>
      </c>
      <c r="N672" s="832">
        <v>1</v>
      </c>
      <c r="O672" s="836">
        <v>0.5</v>
      </c>
      <c r="P672" s="835">
        <v>121.75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7</v>
      </c>
      <c r="B673" s="832" t="s">
        <v>1830</v>
      </c>
      <c r="C673" s="832" t="s">
        <v>1836</v>
      </c>
      <c r="D673" s="833" t="s">
        <v>2769</v>
      </c>
      <c r="E673" s="834" t="s">
        <v>1856</v>
      </c>
      <c r="F673" s="832" t="s">
        <v>1831</v>
      </c>
      <c r="G673" s="832" t="s">
        <v>2006</v>
      </c>
      <c r="H673" s="832" t="s">
        <v>570</v>
      </c>
      <c r="I673" s="832" t="s">
        <v>2349</v>
      </c>
      <c r="J673" s="832" t="s">
        <v>723</v>
      </c>
      <c r="K673" s="832" t="s">
        <v>2350</v>
      </c>
      <c r="L673" s="835">
        <v>35.25</v>
      </c>
      <c r="M673" s="835">
        <v>35.25</v>
      </c>
      <c r="N673" s="832">
        <v>1</v>
      </c>
      <c r="O673" s="836">
        <v>1</v>
      </c>
      <c r="P673" s="835">
        <v>35.25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7</v>
      </c>
      <c r="B674" s="832" t="s">
        <v>1830</v>
      </c>
      <c r="C674" s="832" t="s">
        <v>1836</v>
      </c>
      <c r="D674" s="833" t="s">
        <v>2769</v>
      </c>
      <c r="E674" s="834" t="s">
        <v>1856</v>
      </c>
      <c r="F674" s="832" t="s">
        <v>1831</v>
      </c>
      <c r="G674" s="832" t="s">
        <v>2006</v>
      </c>
      <c r="H674" s="832" t="s">
        <v>570</v>
      </c>
      <c r="I674" s="832" t="s">
        <v>2734</v>
      </c>
      <c r="J674" s="832" t="s">
        <v>2735</v>
      </c>
      <c r="K674" s="832" t="s">
        <v>2736</v>
      </c>
      <c r="L674" s="835">
        <v>35.25</v>
      </c>
      <c r="M674" s="835">
        <v>35.25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7</v>
      </c>
      <c r="B675" s="832" t="s">
        <v>1830</v>
      </c>
      <c r="C675" s="832" t="s">
        <v>1836</v>
      </c>
      <c r="D675" s="833" t="s">
        <v>2769</v>
      </c>
      <c r="E675" s="834" t="s">
        <v>1856</v>
      </c>
      <c r="F675" s="832" t="s">
        <v>1831</v>
      </c>
      <c r="G675" s="832" t="s">
        <v>2669</v>
      </c>
      <c r="H675" s="832" t="s">
        <v>660</v>
      </c>
      <c r="I675" s="832" t="s">
        <v>2670</v>
      </c>
      <c r="J675" s="832" t="s">
        <v>2671</v>
      </c>
      <c r="K675" s="832" t="s">
        <v>2672</v>
      </c>
      <c r="L675" s="835">
        <v>102.85</v>
      </c>
      <c r="M675" s="835">
        <v>102.85</v>
      </c>
      <c r="N675" s="832">
        <v>1</v>
      </c>
      <c r="O675" s="836">
        <v>1</v>
      </c>
      <c r="P675" s="835">
        <v>102.85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7</v>
      </c>
      <c r="B676" s="832" t="s">
        <v>1830</v>
      </c>
      <c r="C676" s="832" t="s">
        <v>1836</v>
      </c>
      <c r="D676" s="833" t="s">
        <v>2769</v>
      </c>
      <c r="E676" s="834" t="s">
        <v>1856</v>
      </c>
      <c r="F676" s="832" t="s">
        <v>1831</v>
      </c>
      <c r="G676" s="832" t="s">
        <v>2737</v>
      </c>
      <c r="H676" s="832" t="s">
        <v>570</v>
      </c>
      <c r="I676" s="832" t="s">
        <v>2738</v>
      </c>
      <c r="J676" s="832" t="s">
        <v>2739</v>
      </c>
      <c r="K676" s="832" t="s">
        <v>2740</v>
      </c>
      <c r="L676" s="835">
        <v>96.8</v>
      </c>
      <c r="M676" s="835">
        <v>193.6</v>
      </c>
      <c r="N676" s="832">
        <v>2</v>
      </c>
      <c r="O676" s="836">
        <v>0.5</v>
      </c>
      <c r="P676" s="835">
        <v>193.6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7</v>
      </c>
      <c r="B677" s="832" t="s">
        <v>1830</v>
      </c>
      <c r="C677" s="832" t="s">
        <v>1836</v>
      </c>
      <c r="D677" s="833" t="s">
        <v>2769</v>
      </c>
      <c r="E677" s="834" t="s">
        <v>1856</v>
      </c>
      <c r="F677" s="832" t="s">
        <v>1831</v>
      </c>
      <c r="G677" s="832" t="s">
        <v>2524</v>
      </c>
      <c r="H677" s="832" t="s">
        <v>570</v>
      </c>
      <c r="I677" s="832" t="s">
        <v>2741</v>
      </c>
      <c r="J677" s="832" t="s">
        <v>2742</v>
      </c>
      <c r="K677" s="832" t="s">
        <v>2743</v>
      </c>
      <c r="L677" s="835">
        <v>0</v>
      </c>
      <c r="M677" s="835">
        <v>0</v>
      </c>
      <c r="N677" s="832">
        <v>1</v>
      </c>
      <c r="O677" s="836">
        <v>1</v>
      </c>
      <c r="P677" s="835"/>
      <c r="Q677" s="837"/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7</v>
      </c>
      <c r="B678" s="832" t="s">
        <v>1830</v>
      </c>
      <c r="C678" s="832" t="s">
        <v>1836</v>
      </c>
      <c r="D678" s="833" t="s">
        <v>2769</v>
      </c>
      <c r="E678" s="834" t="s">
        <v>1852</v>
      </c>
      <c r="F678" s="832" t="s">
        <v>1831</v>
      </c>
      <c r="G678" s="832" t="s">
        <v>2101</v>
      </c>
      <c r="H678" s="832" t="s">
        <v>570</v>
      </c>
      <c r="I678" s="832" t="s">
        <v>2102</v>
      </c>
      <c r="J678" s="832" t="s">
        <v>2103</v>
      </c>
      <c r="K678" s="832" t="s">
        <v>2104</v>
      </c>
      <c r="L678" s="835">
        <v>70.48</v>
      </c>
      <c r="M678" s="835">
        <v>634.32000000000005</v>
      </c>
      <c r="N678" s="832">
        <v>9</v>
      </c>
      <c r="O678" s="836">
        <v>3.5</v>
      </c>
      <c r="P678" s="835">
        <v>422.88000000000005</v>
      </c>
      <c r="Q678" s="837">
        <v>0.66666666666666674</v>
      </c>
      <c r="R678" s="832">
        <v>6</v>
      </c>
      <c r="S678" s="837">
        <v>0.66666666666666663</v>
      </c>
      <c r="T678" s="836">
        <v>2.5</v>
      </c>
      <c r="U678" s="838">
        <v>0.7142857142857143</v>
      </c>
    </row>
    <row r="679" spans="1:21" ht="14.4" customHeight="1" x14ac:dyDescent="0.3">
      <c r="A679" s="831">
        <v>7</v>
      </c>
      <c r="B679" s="832" t="s">
        <v>1830</v>
      </c>
      <c r="C679" s="832" t="s">
        <v>1836</v>
      </c>
      <c r="D679" s="833" t="s">
        <v>2769</v>
      </c>
      <c r="E679" s="834" t="s">
        <v>1852</v>
      </c>
      <c r="F679" s="832" t="s">
        <v>1831</v>
      </c>
      <c r="G679" s="832" t="s">
        <v>2105</v>
      </c>
      <c r="H679" s="832" t="s">
        <v>570</v>
      </c>
      <c r="I679" s="832" t="s">
        <v>2106</v>
      </c>
      <c r="J679" s="832" t="s">
        <v>2107</v>
      </c>
      <c r="K679" s="832" t="s">
        <v>2108</v>
      </c>
      <c r="L679" s="835">
        <v>55.77</v>
      </c>
      <c r="M679" s="835">
        <v>334.62</v>
      </c>
      <c r="N679" s="832">
        <v>6</v>
      </c>
      <c r="O679" s="836">
        <v>1.5</v>
      </c>
      <c r="P679" s="835">
        <v>223.08</v>
      </c>
      <c r="Q679" s="837">
        <v>0.66666666666666674</v>
      </c>
      <c r="R679" s="832">
        <v>4</v>
      </c>
      <c r="S679" s="837">
        <v>0.66666666666666663</v>
      </c>
      <c r="T679" s="836">
        <v>1</v>
      </c>
      <c r="U679" s="838">
        <v>0.66666666666666663</v>
      </c>
    </row>
    <row r="680" spans="1:21" ht="14.4" customHeight="1" x14ac:dyDescent="0.3">
      <c r="A680" s="831">
        <v>7</v>
      </c>
      <c r="B680" s="832" t="s">
        <v>1830</v>
      </c>
      <c r="C680" s="832" t="s">
        <v>1836</v>
      </c>
      <c r="D680" s="833" t="s">
        <v>2769</v>
      </c>
      <c r="E680" s="834" t="s">
        <v>1852</v>
      </c>
      <c r="F680" s="832" t="s">
        <v>1831</v>
      </c>
      <c r="G680" s="832" t="s">
        <v>2105</v>
      </c>
      <c r="H680" s="832" t="s">
        <v>570</v>
      </c>
      <c r="I680" s="832" t="s">
        <v>2375</v>
      </c>
      <c r="J680" s="832" t="s">
        <v>2107</v>
      </c>
      <c r="K680" s="832" t="s">
        <v>2108</v>
      </c>
      <c r="L680" s="835">
        <v>55.77</v>
      </c>
      <c r="M680" s="835">
        <v>111.54</v>
      </c>
      <c r="N680" s="832">
        <v>2</v>
      </c>
      <c r="O680" s="836">
        <v>0.5</v>
      </c>
      <c r="P680" s="835">
        <v>111.54</v>
      </c>
      <c r="Q680" s="837">
        <v>1</v>
      </c>
      <c r="R680" s="832">
        <v>2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7</v>
      </c>
      <c r="B681" s="832" t="s">
        <v>1830</v>
      </c>
      <c r="C681" s="832" t="s">
        <v>1836</v>
      </c>
      <c r="D681" s="833" t="s">
        <v>2769</v>
      </c>
      <c r="E681" s="834" t="s">
        <v>1852</v>
      </c>
      <c r="F681" s="832" t="s">
        <v>1831</v>
      </c>
      <c r="G681" s="832" t="s">
        <v>2680</v>
      </c>
      <c r="H681" s="832" t="s">
        <v>570</v>
      </c>
      <c r="I681" s="832" t="s">
        <v>2681</v>
      </c>
      <c r="J681" s="832" t="s">
        <v>2682</v>
      </c>
      <c r="K681" s="832" t="s">
        <v>2683</v>
      </c>
      <c r="L681" s="835">
        <v>0</v>
      </c>
      <c r="M681" s="835">
        <v>0</v>
      </c>
      <c r="N681" s="832">
        <v>1</v>
      </c>
      <c r="O681" s="836">
        <v>0.5</v>
      </c>
      <c r="P681" s="835">
        <v>0</v>
      </c>
      <c r="Q681" s="837"/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7</v>
      </c>
      <c r="B682" s="832" t="s">
        <v>1830</v>
      </c>
      <c r="C682" s="832" t="s">
        <v>1836</v>
      </c>
      <c r="D682" s="833" t="s">
        <v>2769</v>
      </c>
      <c r="E682" s="834" t="s">
        <v>1852</v>
      </c>
      <c r="F682" s="832" t="s">
        <v>1831</v>
      </c>
      <c r="G682" s="832" t="s">
        <v>2376</v>
      </c>
      <c r="H682" s="832" t="s">
        <v>570</v>
      </c>
      <c r="I682" s="832" t="s">
        <v>2744</v>
      </c>
      <c r="J682" s="832" t="s">
        <v>2378</v>
      </c>
      <c r="K682" s="832" t="s">
        <v>1283</v>
      </c>
      <c r="L682" s="835">
        <v>0</v>
      </c>
      <c r="M682" s="835">
        <v>0</v>
      </c>
      <c r="N682" s="832">
        <v>3</v>
      </c>
      <c r="O682" s="836">
        <v>0.5</v>
      </c>
      <c r="P682" s="835">
        <v>0</v>
      </c>
      <c r="Q682" s="837"/>
      <c r="R682" s="832">
        <v>3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7</v>
      </c>
      <c r="B683" s="832" t="s">
        <v>1830</v>
      </c>
      <c r="C683" s="832" t="s">
        <v>1836</v>
      </c>
      <c r="D683" s="833" t="s">
        <v>2769</v>
      </c>
      <c r="E683" s="834" t="s">
        <v>1852</v>
      </c>
      <c r="F683" s="832" t="s">
        <v>1831</v>
      </c>
      <c r="G683" s="832" t="s">
        <v>2109</v>
      </c>
      <c r="H683" s="832" t="s">
        <v>570</v>
      </c>
      <c r="I683" s="832" t="s">
        <v>2110</v>
      </c>
      <c r="J683" s="832" t="s">
        <v>2111</v>
      </c>
      <c r="K683" s="832" t="s">
        <v>2112</v>
      </c>
      <c r="L683" s="835">
        <v>754.04</v>
      </c>
      <c r="M683" s="835">
        <v>3770.2</v>
      </c>
      <c r="N683" s="832">
        <v>5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7</v>
      </c>
      <c r="B684" s="832" t="s">
        <v>1830</v>
      </c>
      <c r="C684" s="832" t="s">
        <v>1836</v>
      </c>
      <c r="D684" s="833" t="s">
        <v>2769</v>
      </c>
      <c r="E684" s="834" t="s">
        <v>1852</v>
      </c>
      <c r="F684" s="832" t="s">
        <v>1831</v>
      </c>
      <c r="G684" s="832" t="s">
        <v>2109</v>
      </c>
      <c r="H684" s="832" t="s">
        <v>570</v>
      </c>
      <c r="I684" s="832" t="s">
        <v>2315</v>
      </c>
      <c r="J684" s="832" t="s">
        <v>2111</v>
      </c>
      <c r="K684" s="832" t="s">
        <v>2316</v>
      </c>
      <c r="L684" s="835">
        <v>1131.06</v>
      </c>
      <c r="M684" s="835">
        <v>6786.36</v>
      </c>
      <c r="N684" s="832">
        <v>6</v>
      </c>
      <c r="O684" s="836">
        <v>1</v>
      </c>
      <c r="P684" s="835">
        <v>6786.36</v>
      </c>
      <c r="Q684" s="837">
        <v>1</v>
      </c>
      <c r="R684" s="832">
        <v>6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7</v>
      </c>
      <c r="B685" s="832" t="s">
        <v>1830</v>
      </c>
      <c r="C685" s="832" t="s">
        <v>1836</v>
      </c>
      <c r="D685" s="833" t="s">
        <v>2769</v>
      </c>
      <c r="E685" s="834" t="s">
        <v>1852</v>
      </c>
      <c r="F685" s="832" t="s">
        <v>1831</v>
      </c>
      <c r="G685" s="832" t="s">
        <v>2109</v>
      </c>
      <c r="H685" s="832" t="s">
        <v>570</v>
      </c>
      <c r="I685" s="832" t="s">
        <v>2560</v>
      </c>
      <c r="J685" s="832" t="s">
        <v>2385</v>
      </c>
      <c r="K685" s="832" t="s">
        <v>2112</v>
      </c>
      <c r="L685" s="835">
        <v>754.04</v>
      </c>
      <c r="M685" s="835">
        <v>5278.28</v>
      </c>
      <c r="N685" s="832">
        <v>7</v>
      </c>
      <c r="O685" s="836">
        <v>2</v>
      </c>
      <c r="P685" s="835">
        <v>5278.28</v>
      </c>
      <c r="Q685" s="837">
        <v>1</v>
      </c>
      <c r="R685" s="832">
        <v>7</v>
      </c>
      <c r="S685" s="837">
        <v>1</v>
      </c>
      <c r="T685" s="836">
        <v>2</v>
      </c>
      <c r="U685" s="838">
        <v>1</v>
      </c>
    </row>
    <row r="686" spans="1:21" ht="14.4" customHeight="1" x14ac:dyDescent="0.3">
      <c r="A686" s="831">
        <v>7</v>
      </c>
      <c r="B686" s="832" t="s">
        <v>1830</v>
      </c>
      <c r="C686" s="832" t="s">
        <v>1836</v>
      </c>
      <c r="D686" s="833" t="s">
        <v>2769</v>
      </c>
      <c r="E686" s="834" t="s">
        <v>1852</v>
      </c>
      <c r="F686" s="832" t="s">
        <v>1831</v>
      </c>
      <c r="G686" s="832" t="s">
        <v>1898</v>
      </c>
      <c r="H686" s="832" t="s">
        <v>570</v>
      </c>
      <c r="I686" s="832" t="s">
        <v>2320</v>
      </c>
      <c r="J686" s="832" t="s">
        <v>756</v>
      </c>
      <c r="K686" s="832" t="s">
        <v>757</v>
      </c>
      <c r="L686" s="835">
        <v>65.989999999999995</v>
      </c>
      <c r="M686" s="835">
        <v>65.989999999999995</v>
      </c>
      <c r="N686" s="832">
        <v>1</v>
      </c>
      <c r="O686" s="836">
        <v>0.5</v>
      </c>
      <c r="P686" s="835">
        <v>65.989999999999995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7</v>
      </c>
      <c r="B687" s="832" t="s">
        <v>1830</v>
      </c>
      <c r="C687" s="832" t="s">
        <v>1836</v>
      </c>
      <c r="D687" s="833" t="s">
        <v>2769</v>
      </c>
      <c r="E687" s="834" t="s">
        <v>1852</v>
      </c>
      <c r="F687" s="832" t="s">
        <v>1831</v>
      </c>
      <c r="G687" s="832" t="s">
        <v>2392</v>
      </c>
      <c r="H687" s="832" t="s">
        <v>570</v>
      </c>
      <c r="I687" s="832" t="s">
        <v>2745</v>
      </c>
      <c r="J687" s="832" t="s">
        <v>2394</v>
      </c>
      <c r="K687" s="832" t="s">
        <v>2457</v>
      </c>
      <c r="L687" s="835">
        <v>516</v>
      </c>
      <c r="M687" s="835">
        <v>1548</v>
      </c>
      <c r="N687" s="832">
        <v>3</v>
      </c>
      <c r="O687" s="836">
        <v>0.5</v>
      </c>
      <c r="P687" s="835">
        <v>1548</v>
      </c>
      <c r="Q687" s="837">
        <v>1</v>
      </c>
      <c r="R687" s="832">
        <v>3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7</v>
      </c>
      <c r="B688" s="832" t="s">
        <v>1830</v>
      </c>
      <c r="C688" s="832" t="s">
        <v>1836</v>
      </c>
      <c r="D688" s="833" t="s">
        <v>2769</v>
      </c>
      <c r="E688" s="834" t="s">
        <v>1852</v>
      </c>
      <c r="F688" s="832" t="s">
        <v>1831</v>
      </c>
      <c r="G688" s="832" t="s">
        <v>1968</v>
      </c>
      <c r="H688" s="832" t="s">
        <v>570</v>
      </c>
      <c r="I688" s="832" t="s">
        <v>2116</v>
      </c>
      <c r="J688" s="832" t="s">
        <v>1970</v>
      </c>
      <c r="K688" s="832" t="s">
        <v>2117</v>
      </c>
      <c r="L688" s="835">
        <v>140.94999999999999</v>
      </c>
      <c r="M688" s="835">
        <v>281.89999999999998</v>
      </c>
      <c r="N688" s="832">
        <v>2</v>
      </c>
      <c r="O688" s="836">
        <v>1.5</v>
      </c>
      <c r="P688" s="835">
        <v>140.94999999999999</v>
      </c>
      <c r="Q688" s="837">
        <v>0.5</v>
      </c>
      <c r="R688" s="832">
        <v>1</v>
      </c>
      <c r="S688" s="837">
        <v>0.5</v>
      </c>
      <c r="T688" s="836">
        <v>0.5</v>
      </c>
      <c r="U688" s="838">
        <v>0.33333333333333331</v>
      </c>
    </row>
    <row r="689" spans="1:21" ht="14.4" customHeight="1" x14ac:dyDescent="0.3">
      <c r="A689" s="831">
        <v>7</v>
      </c>
      <c r="B689" s="832" t="s">
        <v>1830</v>
      </c>
      <c r="C689" s="832" t="s">
        <v>1836</v>
      </c>
      <c r="D689" s="833" t="s">
        <v>2769</v>
      </c>
      <c r="E689" s="834" t="s">
        <v>1852</v>
      </c>
      <c r="F689" s="832" t="s">
        <v>1831</v>
      </c>
      <c r="G689" s="832" t="s">
        <v>1902</v>
      </c>
      <c r="H689" s="832" t="s">
        <v>570</v>
      </c>
      <c r="I689" s="832" t="s">
        <v>1903</v>
      </c>
      <c r="J689" s="832" t="s">
        <v>1904</v>
      </c>
      <c r="K689" s="832" t="s">
        <v>1905</v>
      </c>
      <c r="L689" s="835">
        <v>29.13</v>
      </c>
      <c r="M689" s="835">
        <v>58.26</v>
      </c>
      <c r="N689" s="832">
        <v>2</v>
      </c>
      <c r="O689" s="836">
        <v>1.5</v>
      </c>
      <c r="P689" s="835">
        <v>58.26</v>
      </c>
      <c r="Q689" s="837">
        <v>1</v>
      </c>
      <c r="R689" s="832">
        <v>2</v>
      </c>
      <c r="S689" s="837">
        <v>1</v>
      </c>
      <c r="T689" s="836">
        <v>1.5</v>
      </c>
      <c r="U689" s="838">
        <v>1</v>
      </c>
    </row>
    <row r="690" spans="1:21" ht="14.4" customHeight="1" x14ac:dyDescent="0.3">
      <c r="A690" s="831">
        <v>7</v>
      </c>
      <c r="B690" s="832" t="s">
        <v>1830</v>
      </c>
      <c r="C690" s="832" t="s">
        <v>1836</v>
      </c>
      <c r="D690" s="833" t="s">
        <v>2769</v>
      </c>
      <c r="E690" s="834" t="s">
        <v>1852</v>
      </c>
      <c r="F690" s="832" t="s">
        <v>1831</v>
      </c>
      <c r="G690" s="832" t="s">
        <v>1902</v>
      </c>
      <c r="H690" s="832" t="s">
        <v>570</v>
      </c>
      <c r="I690" s="832" t="s">
        <v>2120</v>
      </c>
      <c r="J690" s="832" t="s">
        <v>1904</v>
      </c>
      <c r="K690" s="832" t="s">
        <v>2121</v>
      </c>
      <c r="L690" s="835">
        <v>80.319999999999993</v>
      </c>
      <c r="M690" s="835">
        <v>963.84</v>
      </c>
      <c r="N690" s="832">
        <v>12</v>
      </c>
      <c r="O690" s="836">
        <v>4</v>
      </c>
      <c r="P690" s="835">
        <v>803.2</v>
      </c>
      <c r="Q690" s="837">
        <v>0.83333333333333337</v>
      </c>
      <c r="R690" s="832">
        <v>10</v>
      </c>
      <c r="S690" s="837">
        <v>0.83333333333333337</v>
      </c>
      <c r="T690" s="836">
        <v>3.5</v>
      </c>
      <c r="U690" s="838">
        <v>0.875</v>
      </c>
    </row>
    <row r="691" spans="1:21" ht="14.4" customHeight="1" x14ac:dyDescent="0.3">
      <c r="A691" s="831">
        <v>7</v>
      </c>
      <c r="B691" s="832" t="s">
        <v>1830</v>
      </c>
      <c r="C691" s="832" t="s">
        <v>1836</v>
      </c>
      <c r="D691" s="833" t="s">
        <v>2769</v>
      </c>
      <c r="E691" s="834" t="s">
        <v>1852</v>
      </c>
      <c r="F691" s="832" t="s">
        <v>1831</v>
      </c>
      <c r="G691" s="832" t="s">
        <v>2122</v>
      </c>
      <c r="H691" s="832" t="s">
        <v>570</v>
      </c>
      <c r="I691" s="832" t="s">
        <v>2566</v>
      </c>
      <c r="J691" s="832" t="s">
        <v>2567</v>
      </c>
      <c r="K691" s="832" t="s">
        <v>757</v>
      </c>
      <c r="L691" s="835">
        <v>132</v>
      </c>
      <c r="M691" s="835">
        <v>396</v>
      </c>
      <c r="N691" s="832">
        <v>3</v>
      </c>
      <c r="O691" s="836">
        <v>0.5</v>
      </c>
      <c r="P691" s="835">
        <v>396</v>
      </c>
      <c r="Q691" s="837">
        <v>1</v>
      </c>
      <c r="R691" s="832">
        <v>3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7</v>
      </c>
      <c r="B692" s="832" t="s">
        <v>1830</v>
      </c>
      <c r="C692" s="832" t="s">
        <v>1836</v>
      </c>
      <c r="D692" s="833" t="s">
        <v>2769</v>
      </c>
      <c r="E692" s="834" t="s">
        <v>1852</v>
      </c>
      <c r="F692" s="832" t="s">
        <v>1831</v>
      </c>
      <c r="G692" s="832" t="s">
        <v>2746</v>
      </c>
      <c r="H692" s="832" t="s">
        <v>570</v>
      </c>
      <c r="I692" s="832" t="s">
        <v>2747</v>
      </c>
      <c r="J692" s="832" t="s">
        <v>2748</v>
      </c>
      <c r="K692" s="832" t="s">
        <v>2749</v>
      </c>
      <c r="L692" s="835">
        <v>140.96</v>
      </c>
      <c r="M692" s="835">
        <v>140.96</v>
      </c>
      <c r="N692" s="832">
        <v>1</v>
      </c>
      <c r="O692" s="836">
        <v>1</v>
      </c>
      <c r="P692" s="835">
        <v>140.96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7</v>
      </c>
      <c r="B693" s="832" t="s">
        <v>1830</v>
      </c>
      <c r="C693" s="832" t="s">
        <v>1836</v>
      </c>
      <c r="D693" s="833" t="s">
        <v>2769</v>
      </c>
      <c r="E693" s="834" t="s">
        <v>1852</v>
      </c>
      <c r="F693" s="832" t="s">
        <v>1831</v>
      </c>
      <c r="G693" s="832" t="s">
        <v>2124</v>
      </c>
      <c r="H693" s="832" t="s">
        <v>570</v>
      </c>
      <c r="I693" s="832" t="s">
        <v>2750</v>
      </c>
      <c r="J693" s="832" t="s">
        <v>2126</v>
      </c>
      <c r="K693" s="832" t="s">
        <v>2419</v>
      </c>
      <c r="L693" s="835">
        <v>1454.23</v>
      </c>
      <c r="M693" s="835">
        <v>8725.380000000001</v>
      </c>
      <c r="N693" s="832">
        <v>6</v>
      </c>
      <c r="O693" s="836">
        <v>1</v>
      </c>
      <c r="P693" s="835">
        <v>8725.380000000001</v>
      </c>
      <c r="Q693" s="837">
        <v>1</v>
      </c>
      <c r="R693" s="832">
        <v>6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7</v>
      </c>
      <c r="B694" s="832" t="s">
        <v>1830</v>
      </c>
      <c r="C694" s="832" t="s">
        <v>1836</v>
      </c>
      <c r="D694" s="833" t="s">
        <v>2769</v>
      </c>
      <c r="E694" s="834" t="s">
        <v>1852</v>
      </c>
      <c r="F694" s="832" t="s">
        <v>1831</v>
      </c>
      <c r="G694" s="832" t="s">
        <v>2124</v>
      </c>
      <c r="H694" s="832" t="s">
        <v>570</v>
      </c>
      <c r="I694" s="832" t="s">
        <v>2128</v>
      </c>
      <c r="J694" s="832" t="s">
        <v>2129</v>
      </c>
      <c r="K694" s="832" t="s">
        <v>2130</v>
      </c>
      <c r="L694" s="835">
        <v>484.75</v>
      </c>
      <c r="M694" s="835">
        <v>7271.25</v>
      </c>
      <c r="N694" s="832">
        <v>15</v>
      </c>
      <c r="O694" s="836">
        <v>3.5</v>
      </c>
      <c r="P694" s="835">
        <v>7271.25</v>
      </c>
      <c r="Q694" s="837">
        <v>1</v>
      </c>
      <c r="R694" s="832">
        <v>15</v>
      </c>
      <c r="S694" s="837">
        <v>1</v>
      </c>
      <c r="T694" s="836">
        <v>3.5</v>
      </c>
      <c r="U694" s="838">
        <v>1</v>
      </c>
    </row>
    <row r="695" spans="1:21" ht="14.4" customHeight="1" x14ac:dyDescent="0.3">
      <c r="A695" s="831">
        <v>7</v>
      </c>
      <c r="B695" s="832" t="s">
        <v>1830</v>
      </c>
      <c r="C695" s="832" t="s">
        <v>1836</v>
      </c>
      <c r="D695" s="833" t="s">
        <v>2769</v>
      </c>
      <c r="E695" s="834" t="s">
        <v>1852</v>
      </c>
      <c r="F695" s="832" t="s">
        <v>1831</v>
      </c>
      <c r="G695" s="832" t="s">
        <v>2124</v>
      </c>
      <c r="H695" s="832" t="s">
        <v>570</v>
      </c>
      <c r="I695" s="832" t="s">
        <v>2409</v>
      </c>
      <c r="J695" s="832" t="s">
        <v>2129</v>
      </c>
      <c r="K695" s="832" t="s">
        <v>2410</v>
      </c>
      <c r="L695" s="835">
        <v>969.48</v>
      </c>
      <c r="M695" s="835">
        <v>969.48</v>
      </c>
      <c r="N695" s="832">
        <v>1</v>
      </c>
      <c r="O695" s="836">
        <v>1</v>
      </c>
      <c r="P695" s="835">
        <v>969.48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7</v>
      </c>
      <c r="B696" s="832" t="s">
        <v>1830</v>
      </c>
      <c r="C696" s="832" t="s">
        <v>1836</v>
      </c>
      <c r="D696" s="833" t="s">
        <v>2769</v>
      </c>
      <c r="E696" s="834" t="s">
        <v>1852</v>
      </c>
      <c r="F696" s="832" t="s">
        <v>1831</v>
      </c>
      <c r="G696" s="832" t="s">
        <v>2124</v>
      </c>
      <c r="H696" s="832" t="s">
        <v>570</v>
      </c>
      <c r="I696" s="832" t="s">
        <v>2411</v>
      </c>
      <c r="J696" s="832" t="s">
        <v>2412</v>
      </c>
      <c r="K696" s="832" t="s">
        <v>2413</v>
      </c>
      <c r="L696" s="835">
        <v>1938.97</v>
      </c>
      <c r="M696" s="835">
        <v>11633.82</v>
      </c>
      <c r="N696" s="832">
        <v>6</v>
      </c>
      <c r="O696" s="836">
        <v>1</v>
      </c>
      <c r="P696" s="835">
        <v>11633.82</v>
      </c>
      <c r="Q696" s="837">
        <v>1</v>
      </c>
      <c r="R696" s="832">
        <v>6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7</v>
      </c>
      <c r="B697" s="832" t="s">
        <v>1830</v>
      </c>
      <c r="C697" s="832" t="s">
        <v>1836</v>
      </c>
      <c r="D697" s="833" t="s">
        <v>2769</v>
      </c>
      <c r="E697" s="834" t="s">
        <v>1852</v>
      </c>
      <c r="F697" s="832" t="s">
        <v>1831</v>
      </c>
      <c r="G697" s="832" t="s">
        <v>2124</v>
      </c>
      <c r="H697" s="832" t="s">
        <v>570</v>
      </c>
      <c r="I697" s="832" t="s">
        <v>2751</v>
      </c>
      <c r="J697" s="832" t="s">
        <v>2412</v>
      </c>
      <c r="K697" s="832" t="s">
        <v>2752</v>
      </c>
      <c r="L697" s="835">
        <v>484.75</v>
      </c>
      <c r="M697" s="835">
        <v>2908.5</v>
      </c>
      <c r="N697" s="832">
        <v>6</v>
      </c>
      <c r="O697" s="836">
        <v>1</v>
      </c>
      <c r="P697" s="835">
        <v>2908.5</v>
      </c>
      <c r="Q697" s="837">
        <v>1</v>
      </c>
      <c r="R697" s="832">
        <v>6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7</v>
      </c>
      <c r="B698" s="832" t="s">
        <v>1830</v>
      </c>
      <c r="C698" s="832" t="s">
        <v>1836</v>
      </c>
      <c r="D698" s="833" t="s">
        <v>2769</v>
      </c>
      <c r="E698" s="834" t="s">
        <v>1852</v>
      </c>
      <c r="F698" s="832" t="s">
        <v>1831</v>
      </c>
      <c r="G698" s="832" t="s">
        <v>2124</v>
      </c>
      <c r="H698" s="832" t="s">
        <v>660</v>
      </c>
      <c r="I698" s="832" t="s">
        <v>2131</v>
      </c>
      <c r="J698" s="832" t="s">
        <v>1762</v>
      </c>
      <c r="K698" s="832" t="s">
        <v>2132</v>
      </c>
      <c r="L698" s="835">
        <v>969.48</v>
      </c>
      <c r="M698" s="835">
        <v>5816.88</v>
      </c>
      <c r="N698" s="832">
        <v>6</v>
      </c>
      <c r="O698" s="836">
        <v>1</v>
      </c>
      <c r="P698" s="835">
        <v>5816.88</v>
      </c>
      <c r="Q698" s="837">
        <v>1</v>
      </c>
      <c r="R698" s="832">
        <v>6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7</v>
      </c>
      <c r="B699" s="832" t="s">
        <v>1830</v>
      </c>
      <c r="C699" s="832" t="s">
        <v>1836</v>
      </c>
      <c r="D699" s="833" t="s">
        <v>2769</v>
      </c>
      <c r="E699" s="834" t="s">
        <v>1852</v>
      </c>
      <c r="F699" s="832" t="s">
        <v>1831</v>
      </c>
      <c r="G699" s="832" t="s">
        <v>2124</v>
      </c>
      <c r="H699" s="832" t="s">
        <v>660</v>
      </c>
      <c r="I699" s="832" t="s">
        <v>2133</v>
      </c>
      <c r="J699" s="832" t="s">
        <v>1762</v>
      </c>
      <c r="K699" s="832" t="s">
        <v>2127</v>
      </c>
      <c r="L699" s="835">
        <v>1938.97</v>
      </c>
      <c r="M699" s="835">
        <v>11633.82</v>
      </c>
      <c r="N699" s="832">
        <v>6</v>
      </c>
      <c r="O699" s="836">
        <v>1</v>
      </c>
      <c r="P699" s="835">
        <v>11633.82</v>
      </c>
      <c r="Q699" s="837">
        <v>1</v>
      </c>
      <c r="R699" s="832">
        <v>6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7</v>
      </c>
      <c r="B700" s="832" t="s">
        <v>1830</v>
      </c>
      <c r="C700" s="832" t="s">
        <v>1836</v>
      </c>
      <c r="D700" s="833" t="s">
        <v>2769</v>
      </c>
      <c r="E700" s="834" t="s">
        <v>1852</v>
      </c>
      <c r="F700" s="832" t="s">
        <v>1831</v>
      </c>
      <c r="G700" s="832" t="s">
        <v>2134</v>
      </c>
      <c r="H700" s="832" t="s">
        <v>570</v>
      </c>
      <c r="I700" s="832" t="s">
        <v>2308</v>
      </c>
      <c r="J700" s="832" t="s">
        <v>2136</v>
      </c>
      <c r="K700" s="832" t="s">
        <v>2309</v>
      </c>
      <c r="L700" s="835">
        <v>339.47</v>
      </c>
      <c r="M700" s="835">
        <v>2036.8200000000002</v>
      </c>
      <c r="N700" s="832">
        <v>6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7</v>
      </c>
      <c r="B701" s="832" t="s">
        <v>1830</v>
      </c>
      <c r="C701" s="832" t="s">
        <v>1836</v>
      </c>
      <c r="D701" s="833" t="s">
        <v>2769</v>
      </c>
      <c r="E701" s="834" t="s">
        <v>1852</v>
      </c>
      <c r="F701" s="832" t="s">
        <v>1831</v>
      </c>
      <c r="G701" s="832" t="s">
        <v>2134</v>
      </c>
      <c r="H701" s="832" t="s">
        <v>570</v>
      </c>
      <c r="I701" s="832" t="s">
        <v>2310</v>
      </c>
      <c r="J701" s="832" t="s">
        <v>2136</v>
      </c>
      <c r="K701" s="832" t="s">
        <v>2311</v>
      </c>
      <c r="L701" s="835">
        <v>113.16</v>
      </c>
      <c r="M701" s="835">
        <v>678.96</v>
      </c>
      <c r="N701" s="832">
        <v>6</v>
      </c>
      <c r="O701" s="836">
        <v>2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7</v>
      </c>
      <c r="B702" s="832" t="s">
        <v>1830</v>
      </c>
      <c r="C702" s="832" t="s">
        <v>1836</v>
      </c>
      <c r="D702" s="833" t="s">
        <v>2769</v>
      </c>
      <c r="E702" s="834" t="s">
        <v>1852</v>
      </c>
      <c r="F702" s="832" t="s">
        <v>1831</v>
      </c>
      <c r="G702" s="832" t="s">
        <v>2134</v>
      </c>
      <c r="H702" s="832" t="s">
        <v>570</v>
      </c>
      <c r="I702" s="832" t="s">
        <v>2135</v>
      </c>
      <c r="J702" s="832" t="s">
        <v>2136</v>
      </c>
      <c r="K702" s="832" t="s">
        <v>2137</v>
      </c>
      <c r="L702" s="835">
        <v>339.47</v>
      </c>
      <c r="M702" s="835">
        <v>10184.1</v>
      </c>
      <c r="N702" s="832">
        <v>30</v>
      </c>
      <c r="O702" s="836">
        <v>8</v>
      </c>
      <c r="P702" s="835">
        <v>5431.5199999999995</v>
      </c>
      <c r="Q702" s="837">
        <v>0.53333333333333321</v>
      </c>
      <c r="R702" s="832">
        <v>16</v>
      </c>
      <c r="S702" s="837">
        <v>0.53333333333333333</v>
      </c>
      <c r="T702" s="836">
        <v>3</v>
      </c>
      <c r="U702" s="838">
        <v>0.375</v>
      </c>
    </row>
    <row r="703" spans="1:21" ht="14.4" customHeight="1" x14ac:dyDescent="0.3">
      <c r="A703" s="831">
        <v>7</v>
      </c>
      <c r="B703" s="832" t="s">
        <v>1830</v>
      </c>
      <c r="C703" s="832" t="s">
        <v>1836</v>
      </c>
      <c r="D703" s="833" t="s">
        <v>2769</v>
      </c>
      <c r="E703" s="834" t="s">
        <v>1852</v>
      </c>
      <c r="F703" s="832" t="s">
        <v>1831</v>
      </c>
      <c r="G703" s="832" t="s">
        <v>2134</v>
      </c>
      <c r="H703" s="832" t="s">
        <v>570</v>
      </c>
      <c r="I703" s="832" t="s">
        <v>2753</v>
      </c>
      <c r="J703" s="832" t="s">
        <v>2136</v>
      </c>
      <c r="K703" s="832" t="s">
        <v>2754</v>
      </c>
      <c r="L703" s="835">
        <v>452.61</v>
      </c>
      <c r="M703" s="835">
        <v>905.22</v>
      </c>
      <c r="N703" s="832">
        <v>2</v>
      </c>
      <c r="O703" s="836">
        <v>0.5</v>
      </c>
      <c r="P703" s="835">
        <v>905.22</v>
      </c>
      <c r="Q703" s="837">
        <v>1</v>
      </c>
      <c r="R703" s="832">
        <v>2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7</v>
      </c>
      <c r="B704" s="832" t="s">
        <v>1830</v>
      </c>
      <c r="C704" s="832" t="s">
        <v>1836</v>
      </c>
      <c r="D704" s="833" t="s">
        <v>2769</v>
      </c>
      <c r="E704" s="834" t="s">
        <v>1852</v>
      </c>
      <c r="F704" s="832" t="s">
        <v>1831</v>
      </c>
      <c r="G704" s="832" t="s">
        <v>1241</v>
      </c>
      <c r="H704" s="832" t="s">
        <v>570</v>
      </c>
      <c r="I704" s="832" t="s">
        <v>2426</v>
      </c>
      <c r="J704" s="832" t="s">
        <v>2427</v>
      </c>
      <c r="K704" s="832" t="s">
        <v>2428</v>
      </c>
      <c r="L704" s="835">
        <v>13.73</v>
      </c>
      <c r="M704" s="835">
        <v>27.46</v>
      </c>
      <c r="N704" s="832">
        <v>2</v>
      </c>
      <c r="O704" s="836">
        <v>1</v>
      </c>
      <c r="P704" s="835">
        <v>27.46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7</v>
      </c>
      <c r="B705" s="832" t="s">
        <v>1830</v>
      </c>
      <c r="C705" s="832" t="s">
        <v>1836</v>
      </c>
      <c r="D705" s="833" t="s">
        <v>2769</v>
      </c>
      <c r="E705" s="834" t="s">
        <v>1852</v>
      </c>
      <c r="F705" s="832" t="s">
        <v>1831</v>
      </c>
      <c r="G705" s="832" t="s">
        <v>2138</v>
      </c>
      <c r="H705" s="832" t="s">
        <v>570</v>
      </c>
      <c r="I705" s="832" t="s">
        <v>2139</v>
      </c>
      <c r="J705" s="832" t="s">
        <v>2140</v>
      </c>
      <c r="K705" s="832" t="s">
        <v>2141</v>
      </c>
      <c r="L705" s="835">
        <v>0</v>
      </c>
      <c r="M705" s="835">
        <v>0</v>
      </c>
      <c r="N705" s="832">
        <v>6</v>
      </c>
      <c r="O705" s="836">
        <v>2.5</v>
      </c>
      <c r="P705" s="835">
        <v>0</v>
      </c>
      <c r="Q705" s="837"/>
      <c r="R705" s="832">
        <v>5</v>
      </c>
      <c r="S705" s="837">
        <v>0.83333333333333337</v>
      </c>
      <c r="T705" s="836">
        <v>2</v>
      </c>
      <c r="U705" s="838">
        <v>0.8</v>
      </c>
    </row>
    <row r="706" spans="1:21" ht="14.4" customHeight="1" x14ac:dyDescent="0.3">
      <c r="A706" s="831">
        <v>7</v>
      </c>
      <c r="B706" s="832" t="s">
        <v>1830</v>
      </c>
      <c r="C706" s="832" t="s">
        <v>1836</v>
      </c>
      <c r="D706" s="833" t="s">
        <v>2769</v>
      </c>
      <c r="E706" s="834" t="s">
        <v>1852</v>
      </c>
      <c r="F706" s="832" t="s">
        <v>1831</v>
      </c>
      <c r="G706" s="832" t="s">
        <v>2268</v>
      </c>
      <c r="H706" s="832" t="s">
        <v>570</v>
      </c>
      <c r="I706" s="832" t="s">
        <v>2269</v>
      </c>
      <c r="J706" s="832" t="s">
        <v>1318</v>
      </c>
      <c r="K706" s="832" t="s">
        <v>2270</v>
      </c>
      <c r="L706" s="835">
        <v>24.37</v>
      </c>
      <c r="M706" s="835">
        <v>48.74</v>
      </c>
      <c r="N706" s="832">
        <v>2</v>
      </c>
      <c r="O706" s="836">
        <v>0.5</v>
      </c>
      <c r="P706" s="835">
        <v>48.74</v>
      </c>
      <c r="Q706" s="837">
        <v>1</v>
      </c>
      <c r="R706" s="832">
        <v>2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7</v>
      </c>
      <c r="B707" s="832" t="s">
        <v>1830</v>
      </c>
      <c r="C707" s="832" t="s">
        <v>1836</v>
      </c>
      <c r="D707" s="833" t="s">
        <v>2769</v>
      </c>
      <c r="E707" s="834" t="s">
        <v>1852</v>
      </c>
      <c r="F707" s="832" t="s">
        <v>1831</v>
      </c>
      <c r="G707" s="832" t="s">
        <v>2591</v>
      </c>
      <c r="H707" s="832" t="s">
        <v>570</v>
      </c>
      <c r="I707" s="832" t="s">
        <v>2592</v>
      </c>
      <c r="J707" s="832" t="s">
        <v>2593</v>
      </c>
      <c r="K707" s="832" t="s">
        <v>2594</v>
      </c>
      <c r="L707" s="835">
        <v>78.319999999999993</v>
      </c>
      <c r="M707" s="835">
        <v>78.319999999999993</v>
      </c>
      <c r="N707" s="832">
        <v>1</v>
      </c>
      <c r="O707" s="836">
        <v>0.5</v>
      </c>
      <c r="P707" s="835">
        <v>78.319999999999993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7</v>
      </c>
      <c r="B708" s="832" t="s">
        <v>1830</v>
      </c>
      <c r="C708" s="832" t="s">
        <v>1836</v>
      </c>
      <c r="D708" s="833" t="s">
        <v>2769</v>
      </c>
      <c r="E708" s="834" t="s">
        <v>1852</v>
      </c>
      <c r="F708" s="832" t="s">
        <v>1831</v>
      </c>
      <c r="G708" s="832" t="s">
        <v>2166</v>
      </c>
      <c r="H708" s="832" t="s">
        <v>660</v>
      </c>
      <c r="I708" s="832" t="s">
        <v>1753</v>
      </c>
      <c r="J708" s="832" t="s">
        <v>1754</v>
      </c>
      <c r="K708" s="832" t="s">
        <v>1755</v>
      </c>
      <c r="L708" s="835">
        <v>70.48</v>
      </c>
      <c r="M708" s="835">
        <v>211.44</v>
      </c>
      <c r="N708" s="832">
        <v>3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7</v>
      </c>
      <c r="B709" s="832" t="s">
        <v>1830</v>
      </c>
      <c r="C709" s="832" t="s">
        <v>1836</v>
      </c>
      <c r="D709" s="833" t="s">
        <v>2769</v>
      </c>
      <c r="E709" s="834" t="s">
        <v>1852</v>
      </c>
      <c r="F709" s="832" t="s">
        <v>1831</v>
      </c>
      <c r="G709" s="832" t="s">
        <v>2699</v>
      </c>
      <c r="H709" s="832" t="s">
        <v>660</v>
      </c>
      <c r="I709" s="832" t="s">
        <v>2755</v>
      </c>
      <c r="J709" s="832" t="s">
        <v>2756</v>
      </c>
      <c r="K709" s="832" t="s">
        <v>2757</v>
      </c>
      <c r="L709" s="835">
        <v>234.07</v>
      </c>
      <c r="M709" s="835">
        <v>234.07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7</v>
      </c>
      <c r="B710" s="832" t="s">
        <v>1830</v>
      </c>
      <c r="C710" s="832" t="s">
        <v>1836</v>
      </c>
      <c r="D710" s="833" t="s">
        <v>2769</v>
      </c>
      <c r="E710" s="834" t="s">
        <v>1852</v>
      </c>
      <c r="F710" s="832" t="s">
        <v>1831</v>
      </c>
      <c r="G710" s="832" t="s">
        <v>2598</v>
      </c>
      <c r="H710" s="832" t="s">
        <v>660</v>
      </c>
      <c r="I710" s="832" t="s">
        <v>2599</v>
      </c>
      <c r="J710" s="832" t="s">
        <v>2600</v>
      </c>
      <c r="K710" s="832" t="s">
        <v>2601</v>
      </c>
      <c r="L710" s="835">
        <v>0</v>
      </c>
      <c r="M710" s="835">
        <v>0</v>
      </c>
      <c r="N710" s="832">
        <v>3</v>
      </c>
      <c r="O710" s="836">
        <v>1</v>
      </c>
      <c r="P710" s="835"/>
      <c r="Q710" s="837"/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7</v>
      </c>
      <c r="B711" s="832" t="s">
        <v>1830</v>
      </c>
      <c r="C711" s="832" t="s">
        <v>1836</v>
      </c>
      <c r="D711" s="833" t="s">
        <v>2769</v>
      </c>
      <c r="E711" s="834" t="s">
        <v>1852</v>
      </c>
      <c r="F711" s="832" t="s">
        <v>1831</v>
      </c>
      <c r="G711" s="832" t="s">
        <v>2167</v>
      </c>
      <c r="H711" s="832" t="s">
        <v>570</v>
      </c>
      <c r="I711" s="832" t="s">
        <v>2602</v>
      </c>
      <c r="J711" s="832" t="s">
        <v>2339</v>
      </c>
      <c r="K711" s="832" t="s">
        <v>2603</v>
      </c>
      <c r="L711" s="835">
        <v>127</v>
      </c>
      <c r="M711" s="835">
        <v>762</v>
      </c>
      <c r="N711" s="832">
        <v>6</v>
      </c>
      <c r="O711" s="836">
        <v>1</v>
      </c>
      <c r="P711" s="835">
        <v>762</v>
      </c>
      <c r="Q711" s="837">
        <v>1</v>
      </c>
      <c r="R711" s="832">
        <v>6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7</v>
      </c>
      <c r="B712" s="832" t="s">
        <v>1830</v>
      </c>
      <c r="C712" s="832" t="s">
        <v>1836</v>
      </c>
      <c r="D712" s="833" t="s">
        <v>2769</v>
      </c>
      <c r="E712" s="834" t="s">
        <v>1852</v>
      </c>
      <c r="F712" s="832" t="s">
        <v>1831</v>
      </c>
      <c r="G712" s="832" t="s">
        <v>2167</v>
      </c>
      <c r="H712" s="832" t="s">
        <v>570</v>
      </c>
      <c r="I712" s="832" t="s">
        <v>2341</v>
      </c>
      <c r="J712" s="832" t="s">
        <v>2339</v>
      </c>
      <c r="K712" s="832" t="s">
        <v>2228</v>
      </c>
      <c r="L712" s="835">
        <v>701.65</v>
      </c>
      <c r="M712" s="835">
        <v>4209.8999999999996</v>
      </c>
      <c r="N712" s="832">
        <v>6</v>
      </c>
      <c r="O712" s="836">
        <v>1</v>
      </c>
      <c r="P712" s="835">
        <v>4209.8999999999996</v>
      </c>
      <c r="Q712" s="837">
        <v>1</v>
      </c>
      <c r="R712" s="832">
        <v>6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7</v>
      </c>
      <c r="B713" s="832" t="s">
        <v>1830</v>
      </c>
      <c r="C713" s="832" t="s">
        <v>1836</v>
      </c>
      <c r="D713" s="833" t="s">
        <v>2769</v>
      </c>
      <c r="E713" s="834" t="s">
        <v>1852</v>
      </c>
      <c r="F713" s="832" t="s">
        <v>1831</v>
      </c>
      <c r="G713" s="832" t="s">
        <v>2167</v>
      </c>
      <c r="H713" s="832" t="s">
        <v>570</v>
      </c>
      <c r="I713" s="832" t="s">
        <v>2168</v>
      </c>
      <c r="J713" s="832" t="s">
        <v>2169</v>
      </c>
      <c r="K713" s="832" t="s">
        <v>757</v>
      </c>
      <c r="L713" s="835">
        <v>208.18</v>
      </c>
      <c r="M713" s="835">
        <v>624.54</v>
      </c>
      <c r="N713" s="832">
        <v>3</v>
      </c>
      <c r="O713" s="836">
        <v>1</v>
      </c>
      <c r="P713" s="835">
        <v>624.54</v>
      </c>
      <c r="Q713" s="837">
        <v>1</v>
      </c>
      <c r="R713" s="832">
        <v>3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7</v>
      </c>
      <c r="B714" s="832" t="s">
        <v>1830</v>
      </c>
      <c r="C714" s="832" t="s">
        <v>1836</v>
      </c>
      <c r="D714" s="833" t="s">
        <v>2769</v>
      </c>
      <c r="E714" s="834" t="s">
        <v>1852</v>
      </c>
      <c r="F714" s="832" t="s">
        <v>1831</v>
      </c>
      <c r="G714" s="832" t="s">
        <v>2170</v>
      </c>
      <c r="H714" s="832" t="s">
        <v>570</v>
      </c>
      <c r="I714" s="832" t="s">
        <v>2171</v>
      </c>
      <c r="J714" s="832" t="s">
        <v>2172</v>
      </c>
      <c r="K714" s="832" t="s">
        <v>2173</v>
      </c>
      <c r="L714" s="835">
        <v>134.47999999999999</v>
      </c>
      <c r="M714" s="835">
        <v>537.91999999999996</v>
      </c>
      <c r="N714" s="832">
        <v>4</v>
      </c>
      <c r="O714" s="836">
        <v>2.5</v>
      </c>
      <c r="P714" s="835">
        <v>403.43999999999994</v>
      </c>
      <c r="Q714" s="837">
        <v>0.75</v>
      </c>
      <c r="R714" s="832">
        <v>3</v>
      </c>
      <c r="S714" s="837">
        <v>0.75</v>
      </c>
      <c r="T714" s="836">
        <v>2</v>
      </c>
      <c r="U714" s="838">
        <v>0.8</v>
      </c>
    </row>
    <row r="715" spans="1:21" ht="14.4" customHeight="1" x14ac:dyDescent="0.3">
      <c r="A715" s="831">
        <v>7</v>
      </c>
      <c r="B715" s="832" t="s">
        <v>1830</v>
      </c>
      <c r="C715" s="832" t="s">
        <v>1836</v>
      </c>
      <c r="D715" s="833" t="s">
        <v>2769</v>
      </c>
      <c r="E715" s="834" t="s">
        <v>1852</v>
      </c>
      <c r="F715" s="832" t="s">
        <v>1831</v>
      </c>
      <c r="G715" s="832" t="s">
        <v>2345</v>
      </c>
      <c r="H715" s="832" t="s">
        <v>570</v>
      </c>
      <c r="I715" s="832" t="s">
        <v>2346</v>
      </c>
      <c r="J715" s="832" t="s">
        <v>2347</v>
      </c>
      <c r="K715" s="832" t="s">
        <v>2348</v>
      </c>
      <c r="L715" s="835">
        <v>113.93</v>
      </c>
      <c r="M715" s="835">
        <v>227.86</v>
      </c>
      <c r="N715" s="832">
        <v>2</v>
      </c>
      <c r="O715" s="836">
        <v>1.5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7</v>
      </c>
      <c r="B716" s="832" t="s">
        <v>1830</v>
      </c>
      <c r="C716" s="832" t="s">
        <v>1836</v>
      </c>
      <c r="D716" s="833" t="s">
        <v>2769</v>
      </c>
      <c r="E716" s="834" t="s">
        <v>1852</v>
      </c>
      <c r="F716" s="832" t="s">
        <v>1831</v>
      </c>
      <c r="G716" s="832" t="s">
        <v>2006</v>
      </c>
      <c r="H716" s="832" t="s">
        <v>570</v>
      </c>
      <c r="I716" s="832" t="s">
        <v>2734</v>
      </c>
      <c r="J716" s="832" t="s">
        <v>2735</v>
      </c>
      <c r="K716" s="832" t="s">
        <v>2736</v>
      </c>
      <c r="L716" s="835">
        <v>35.25</v>
      </c>
      <c r="M716" s="835">
        <v>70.5</v>
      </c>
      <c r="N716" s="832">
        <v>2</v>
      </c>
      <c r="O716" s="836">
        <v>2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7</v>
      </c>
      <c r="B717" s="832" t="s">
        <v>1830</v>
      </c>
      <c r="C717" s="832" t="s">
        <v>1836</v>
      </c>
      <c r="D717" s="833" t="s">
        <v>2769</v>
      </c>
      <c r="E717" s="834" t="s">
        <v>1852</v>
      </c>
      <c r="F717" s="832" t="s">
        <v>1831</v>
      </c>
      <c r="G717" s="832" t="s">
        <v>1874</v>
      </c>
      <c r="H717" s="832" t="s">
        <v>570</v>
      </c>
      <c r="I717" s="832" t="s">
        <v>2048</v>
      </c>
      <c r="J717" s="832" t="s">
        <v>840</v>
      </c>
      <c r="K717" s="832" t="s">
        <v>2049</v>
      </c>
      <c r="L717" s="835">
        <v>103.67</v>
      </c>
      <c r="M717" s="835">
        <v>207.34</v>
      </c>
      <c r="N717" s="832">
        <v>2</v>
      </c>
      <c r="O717" s="836">
        <v>1.5</v>
      </c>
      <c r="P717" s="835">
        <v>207.34</v>
      </c>
      <c r="Q717" s="837">
        <v>1</v>
      </c>
      <c r="R717" s="832">
        <v>2</v>
      </c>
      <c r="S717" s="837">
        <v>1</v>
      </c>
      <c r="T717" s="836">
        <v>1.5</v>
      </c>
      <c r="U717" s="838">
        <v>1</v>
      </c>
    </row>
    <row r="718" spans="1:21" ht="14.4" customHeight="1" x14ac:dyDescent="0.3">
      <c r="A718" s="831">
        <v>7</v>
      </c>
      <c r="B718" s="832" t="s">
        <v>1830</v>
      </c>
      <c r="C718" s="832" t="s">
        <v>1836</v>
      </c>
      <c r="D718" s="833" t="s">
        <v>2769</v>
      </c>
      <c r="E718" s="834" t="s">
        <v>1852</v>
      </c>
      <c r="F718" s="832" t="s">
        <v>1831</v>
      </c>
      <c r="G718" s="832" t="s">
        <v>2174</v>
      </c>
      <c r="H718" s="832" t="s">
        <v>570</v>
      </c>
      <c r="I718" s="832" t="s">
        <v>2175</v>
      </c>
      <c r="J718" s="832" t="s">
        <v>2176</v>
      </c>
      <c r="K718" s="832" t="s">
        <v>2177</v>
      </c>
      <c r="L718" s="835">
        <v>2038.93</v>
      </c>
      <c r="M718" s="835">
        <v>18350.37</v>
      </c>
      <c r="N718" s="832">
        <v>9</v>
      </c>
      <c r="O718" s="836">
        <v>2</v>
      </c>
      <c r="P718" s="835">
        <v>18350.37</v>
      </c>
      <c r="Q718" s="837">
        <v>1</v>
      </c>
      <c r="R718" s="832">
        <v>9</v>
      </c>
      <c r="S718" s="837">
        <v>1</v>
      </c>
      <c r="T718" s="836">
        <v>2</v>
      </c>
      <c r="U718" s="838">
        <v>1</v>
      </c>
    </row>
    <row r="719" spans="1:21" ht="14.4" customHeight="1" x14ac:dyDescent="0.3">
      <c r="A719" s="831">
        <v>7</v>
      </c>
      <c r="B719" s="832" t="s">
        <v>1830</v>
      </c>
      <c r="C719" s="832" t="s">
        <v>1836</v>
      </c>
      <c r="D719" s="833" t="s">
        <v>2769</v>
      </c>
      <c r="E719" s="834" t="s">
        <v>1852</v>
      </c>
      <c r="F719" s="832" t="s">
        <v>1831</v>
      </c>
      <c r="G719" s="832" t="s">
        <v>2174</v>
      </c>
      <c r="H719" s="832" t="s">
        <v>660</v>
      </c>
      <c r="I719" s="832" t="s">
        <v>2182</v>
      </c>
      <c r="J719" s="832" t="s">
        <v>2183</v>
      </c>
      <c r="K719" s="832" t="s">
        <v>2181</v>
      </c>
      <c r="L719" s="835">
        <v>355.79</v>
      </c>
      <c r="M719" s="835">
        <v>711.58</v>
      </c>
      <c r="N719" s="832">
        <v>2</v>
      </c>
      <c r="O719" s="836">
        <v>1</v>
      </c>
      <c r="P719" s="835">
        <v>711.58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7</v>
      </c>
      <c r="B720" s="832" t="s">
        <v>1830</v>
      </c>
      <c r="C720" s="832" t="s">
        <v>1836</v>
      </c>
      <c r="D720" s="833" t="s">
        <v>2769</v>
      </c>
      <c r="E720" s="834" t="s">
        <v>1852</v>
      </c>
      <c r="F720" s="832" t="s">
        <v>1831</v>
      </c>
      <c r="G720" s="832" t="s">
        <v>2174</v>
      </c>
      <c r="H720" s="832" t="s">
        <v>660</v>
      </c>
      <c r="I720" s="832" t="s">
        <v>2184</v>
      </c>
      <c r="J720" s="832" t="s">
        <v>2183</v>
      </c>
      <c r="K720" s="832" t="s">
        <v>2179</v>
      </c>
      <c r="L720" s="835">
        <v>552.64</v>
      </c>
      <c r="M720" s="835">
        <v>14368.64</v>
      </c>
      <c r="N720" s="832">
        <v>26</v>
      </c>
      <c r="O720" s="836">
        <v>7</v>
      </c>
      <c r="P720" s="835">
        <v>13263.359999999999</v>
      </c>
      <c r="Q720" s="837">
        <v>0.92307692307692302</v>
      </c>
      <c r="R720" s="832">
        <v>24</v>
      </c>
      <c r="S720" s="837">
        <v>0.92307692307692313</v>
      </c>
      <c r="T720" s="836">
        <v>6</v>
      </c>
      <c r="U720" s="838">
        <v>0.8571428571428571</v>
      </c>
    </row>
    <row r="721" spans="1:21" ht="14.4" customHeight="1" x14ac:dyDescent="0.3">
      <c r="A721" s="831">
        <v>7</v>
      </c>
      <c r="B721" s="832" t="s">
        <v>1830</v>
      </c>
      <c r="C721" s="832" t="s">
        <v>1836</v>
      </c>
      <c r="D721" s="833" t="s">
        <v>2769</v>
      </c>
      <c r="E721" s="834" t="s">
        <v>1852</v>
      </c>
      <c r="F721" s="832" t="s">
        <v>1831</v>
      </c>
      <c r="G721" s="832" t="s">
        <v>2174</v>
      </c>
      <c r="H721" s="832" t="s">
        <v>660</v>
      </c>
      <c r="I721" s="832" t="s">
        <v>2185</v>
      </c>
      <c r="J721" s="832" t="s">
        <v>2183</v>
      </c>
      <c r="K721" s="832" t="s">
        <v>2186</v>
      </c>
      <c r="L721" s="835">
        <v>1019.46</v>
      </c>
      <c r="M721" s="835">
        <v>27525.420000000002</v>
      </c>
      <c r="N721" s="832">
        <v>27</v>
      </c>
      <c r="O721" s="836">
        <v>7</v>
      </c>
      <c r="P721" s="835">
        <v>24467.040000000001</v>
      </c>
      <c r="Q721" s="837">
        <v>0.88888888888888884</v>
      </c>
      <c r="R721" s="832">
        <v>24</v>
      </c>
      <c r="S721" s="837">
        <v>0.88888888888888884</v>
      </c>
      <c r="T721" s="836">
        <v>6</v>
      </c>
      <c r="U721" s="838">
        <v>0.8571428571428571</v>
      </c>
    </row>
    <row r="722" spans="1:21" ht="14.4" customHeight="1" x14ac:dyDescent="0.3">
      <c r="A722" s="831">
        <v>7</v>
      </c>
      <c r="B722" s="832" t="s">
        <v>1830</v>
      </c>
      <c r="C722" s="832" t="s">
        <v>1836</v>
      </c>
      <c r="D722" s="833" t="s">
        <v>2769</v>
      </c>
      <c r="E722" s="834" t="s">
        <v>1852</v>
      </c>
      <c r="F722" s="832" t="s">
        <v>1831</v>
      </c>
      <c r="G722" s="832" t="s">
        <v>2473</v>
      </c>
      <c r="H722" s="832" t="s">
        <v>660</v>
      </c>
      <c r="I722" s="832" t="s">
        <v>2758</v>
      </c>
      <c r="J722" s="832" t="s">
        <v>1719</v>
      </c>
      <c r="K722" s="832" t="s">
        <v>2759</v>
      </c>
      <c r="L722" s="835">
        <v>57.6</v>
      </c>
      <c r="M722" s="835">
        <v>57.6</v>
      </c>
      <c r="N722" s="832">
        <v>1</v>
      </c>
      <c r="O722" s="836">
        <v>0.5</v>
      </c>
      <c r="P722" s="835">
        <v>57.6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7</v>
      </c>
      <c r="B723" s="832" t="s">
        <v>1830</v>
      </c>
      <c r="C723" s="832" t="s">
        <v>1836</v>
      </c>
      <c r="D723" s="833" t="s">
        <v>2769</v>
      </c>
      <c r="E723" s="834" t="s">
        <v>1852</v>
      </c>
      <c r="F723" s="832" t="s">
        <v>1831</v>
      </c>
      <c r="G723" s="832" t="s">
        <v>2187</v>
      </c>
      <c r="H723" s="832" t="s">
        <v>570</v>
      </c>
      <c r="I723" s="832" t="s">
        <v>2188</v>
      </c>
      <c r="J723" s="832" t="s">
        <v>696</v>
      </c>
      <c r="K723" s="832" t="s">
        <v>2189</v>
      </c>
      <c r="L723" s="835">
        <v>108.44</v>
      </c>
      <c r="M723" s="835">
        <v>325.32</v>
      </c>
      <c r="N723" s="832">
        <v>3</v>
      </c>
      <c r="O723" s="836">
        <v>1.5</v>
      </c>
      <c r="P723" s="835">
        <v>216.88</v>
      </c>
      <c r="Q723" s="837">
        <v>0.66666666666666663</v>
      </c>
      <c r="R723" s="832">
        <v>2</v>
      </c>
      <c r="S723" s="837">
        <v>0.66666666666666663</v>
      </c>
      <c r="T723" s="836">
        <v>0.5</v>
      </c>
      <c r="U723" s="838">
        <v>0.33333333333333331</v>
      </c>
    </row>
    <row r="724" spans="1:21" ht="14.4" customHeight="1" x14ac:dyDescent="0.3">
      <c r="A724" s="831">
        <v>7</v>
      </c>
      <c r="B724" s="832" t="s">
        <v>1830</v>
      </c>
      <c r="C724" s="832" t="s">
        <v>1836</v>
      </c>
      <c r="D724" s="833" t="s">
        <v>2769</v>
      </c>
      <c r="E724" s="834" t="s">
        <v>1852</v>
      </c>
      <c r="F724" s="832" t="s">
        <v>1831</v>
      </c>
      <c r="G724" s="832" t="s">
        <v>2187</v>
      </c>
      <c r="H724" s="832" t="s">
        <v>570</v>
      </c>
      <c r="I724" s="832" t="s">
        <v>2719</v>
      </c>
      <c r="J724" s="832" t="s">
        <v>696</v>
      </c>
      <c r="K724" s="832" t="s">
        <v>2720</v>
      </c>
      <c r="L724" s="835">
        <v>52.61</v>
      </c>
      <c r="M724" s="835">
        <v>105.22</v>
      </c>
      <c r="N724" s="832">
        <v>2</v>
      </c>
      <c r="O724" s="836">
        <v>1</v>
      </c>
      <c r="P724" s="835">
        <v>105.22</v>
      </c>
      <c r="Q724" s="837">
        <v>1</v>
      </c>
      <c r="R724" s="832">
        <v>2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7</v>
      </c>
      <c r="B725" s="832" t="s">
        <v>1830</v>
      </c>
      <c r="C725" s="832" t="s">
        <v>1836</v>
      </c>
      <c r="D725" s="833" t="s">
        <v>2769</v>
      </c>
      <c r="E725" s="834" t="s">
        <v>1852</v>
      </c>
      <c r="F725" s="832" t="s">
        <v>1831</v>
      </c>
      <c r="G725" s="832" t="s">
        <v>2190</v>
      </c>
      <c r="H725" s="832" t="s">
        <v>660</v>
      </c>
      <c r="I725" s="832" t="s">
        <v>2194</v>
      </c>
      <c r="J725" s="832" t="s">
        <v>2195</v>
      </c>
      <c r="K725" s="832" t="s">
        <v>2193</v>
      </c>
      <c r="L725" s="835">
        <v>169.29</v>
      </c>
      <c r="M725" s="835">
        <v>846.45</v>
      </c>
      <c r="N725" s="832">
        <v>5</v>
      </c>
      <c r="O725" s="836">
        <v>2.5</v>
      </c>
      <c r="P725" s="835">
        <v>338.58</v>
      </c>
      <c r="Q725" s="837">
        <v>0.39999999999999997</v>
      </c>
      <c r="R725" s="832">
        <v>2</v>
      </c>
      <c r="S725" s="837">
        <v>0.4</v>
      </c>
      <c r="T725" s="836">
        <v>1.5</v>
      </c>
      <c r="U725" s="838">
        <v>0.6</v>
      </c>
    </row>
    <row r="726" spans="1:21" ht="14.4" customHeight="1" x14ac:dyDescent="0.3">
      <c r="A726" s="831">
        <v>7</v>
      </c>
      <c r="B726" s="832" t="s">
        <v>1830</v>
      </c>
      <c r="C726" s="832" t="s">
        <v>1836</v>
      </c>
      <c r="D726" s="833" t="s">
        <v>2769</v>
      </c>
      <c r="E726" s="834" t="s">
        <v>1852</v>
      </c>
      <c r="F726" s="832" t="s">
        <v>1831</v>
      </c>
      <c r="G726" s="832" t="s">
        <v>2190</v>
      </c>
      <c r="H726" s="832" t="s">
        <v>570</v>
      </c>
      <c r="I726" s="832" t="s">
        <v>2484</v>
      </c>
      <c r="J726" s="832" t="s">
        <v>2192</v>
      </c>
      <c r="K726" s="832" t="s">
        <v>2205</v>
      </c>
      <c r="L726" s="835">
        <v>677.17</v>
      </c>
      <c r="M726" s="835">
        <v>1354.34</v>
      </c>
      <c r="N726" s="832">
        <v>2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7</v>
      </c>
      <c r="B727" s="832" t="s">
        <v>1830</v>
      </c>
      <c r="C727" s="832" t="s">
        <v>1836</v>
      </c>
      <c r="D727" s="833" t="s">
        <v>2769</v>
      </c>
      <c r="E727" s="834" t="s">
        <v>1852</v>
      </c>
      <c r="F727" s="832" t="s">
        <v>1831</v>
      </c>
      <c r="G727" s="832" t="s">
        <v>2190</v>
      </c>
      <c r="H727" s="832" t="s">
        <v>660</v>
      </c>
      <c r="I727" s="832" t="s">
        <v>2199</v>
      </c>
      <c r="J727" s="832" t="s">
        <v>2195</v>
      </c>
      <c r="K727" s="832" t="s">
        <v>2198</v>
      </c>
      <c r="L727" s="835">
        <v>338.58</v>
      </c>
      <c r="M727" s="835">
        <v>2708.64</v>
      </c>
      <c r="N727" s="832">
        <v>8</v>
      </c>
      <c r="O727" s="836">
        <v>1.5</v>
      </c>
      <c r="P727" s="835">
        <v>2708.64</v>
      </c>
      <c r="Q727" s="837">
        <v>1</v>
      </c>
      <c r="R727" s="832">
        <v>8</v>
      </c>
      <c r="S727" s="837">
        <v>1</v>
      </c>
      <c r="T727" s="836">
        <v>1.5</v>
      </c>
      <c r="U727" s="838">
        <v>1</v>
      </c>
    </row>
    <row r="728" spans="1:21" ht="14.4" customHeight="1" x14ac:dyDescent="0.3">
      <c r="A728" s="831">
        <v>7</v>
      </c>
      <c r="B728" s="832" t="s">
        <v>1830</v>
      </c>
      <c r="C728" s="832" t="s">
        <v>1836</v>
      </c>
      <c r="D728" s="833" t="s">
        <v>2769</v>
      </c>
      <c r="E728" s="834" t="s">
        <v>1852</v>
      </c>
      <c r="F728" s="832" t="s">
        <v>1831</v>
      </c>
      <c r="G728" s="832" t="s">
        <v>2190</v>
      </c>
      <c r="H728" s="832" t="s">
        <v>660</v>
      </c>
      <c r="I728" s="832" t="s">
        <v>2200</v>
      </c>
      <c r="J728" s="832" t="s">
        <v>2195</v>
      </c>
      <c r="K728" s="832" t="s">
        <v>2201</v>
      </c>
      <c r="L728" s="835">
        <v>1286.6199999999999</v>
      </c>
      <c r="M728" s="835">
        <v>5146.4799999999996</v>
      </c>
      <c r="N728" s="832">
        <v>4</v>
      </c>
      <c r="O728" s="836">
        <v>2</v>
      </c>
      <c r="P728" s="835">
        <v>5146.4799999999996</v>
      </c>
      <c r="Q728" s="837">
        <v>1</v>
      </c>
      <c r="R728" s="832">
        <v>4</v>
      </c>
      <c r="S728" s="837">
        <v>1</v>
      </c>
      <c r="T728" s="836">
        <v>2</v>
      </c>
      <c r="U728" s="838">
        <v>1</v>
      </c>
    </row>
    <row r="729" spans="1:21" ht="14.4" customHeight="1" x14ac:dyDescent="0.3">
      <c r="A729" s="831">
        <v>7</v>
      </c>
      <c r="B729" s="832" t="s">
        <v>1830</v>
      </c>
      <c r="C729" s="832" t="s">
        <v>1836</v>
      </c>
      <c r="D729" s="833" t="s">
        <v>2769</v>
      </c>
      <c r="E729" s="834" t="s">
        <v>1852</v>
      </c>
      <c r="F729" s="832" t="s">
        <v>1831</v>
      </c>
      <c r="G729" s="832" t="s">
        <v>2190</v>
      </c>
      <c r="H729" s="832" t="s">
        <v>570</v>
      </c>
      <c r="I729" s="832" t="s">
        <v>2202</v>
      </c>
      <c r="J729" s="832" t="s">
        <v>2203</v>
      </c>
      <c r="K729" s="832" t="s">
        <v>2193</v>
      </c>
      <c r="L729" s="835">
        <v>169.29</v>
      </c>
      <c r="M729" s="835">
        <v>338.58</v>
      </c>
      <c r="N729" s="832">
        <v>2</v>
      </c>
      <c r="O729" s="836">
        <v>1</v>
      </c>
      <c r="P729" s="835">
        <v>338.58</v>
      </c>
      <c r="Q729" s="837">
        <v>1</v>
      </c>
      <c r="R729" s="832">
        <v>2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7</v>
      </c>
      <c r="B730" s="832" t="s">
        <v>1830</v>
      </c>
      <c r="C730" s="832" t="s">
        <v>1836</v>
      </c>
      <c r="D730" s="833" t="s">
        <v>2769</v>
      </c>
      <c r="E730" s="834" t="s">
        <v>1852</v>
      </c>
      <c r="F730" s="832" t="s">
        <v>1831</v>
      </c>
      <c r="G730" s="832" t="s">
        <v>2190</v>
      </c>
      <c r="H730" s="832" t="s">
        <v>660</v>
      </c>
      <c r="I730" s="832" t="s">
        <v>2204</v>
      </c>
      <c r="J730" s="832" t="s">
        <v>2195</v>
      </c>
      <c r="K730" s="832" t="s">
        <v>2205</v>
      </c>
      <c r="L730" s="835">
        <v>677.17</v>
      </c>
      <c r="M730" s="835">
        <v>4063.0199999999995</v>
      </c>
      <c r="N730" s="832">
        <v>6</v>
      </c>
      <c r="O730" s="836">
        <v>1</v>
      </c>
      <c r="P730" s="835">
        <v>4063.0199999999995</v>
      </c>
      <c r="Q730" s="837">
        <v>1</v>
      </c>
      <c r="R730" s="832">
        <v>6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7</v>
      </c>
      <c r="B731" s="832" t="s">
        <v>1830</v>
      </c>
      <c r="C731" s="832" t="s">
        <v>1836</v>
      </c>
      <c r="D731" s="833" t="s">
        <v>2769</v>
      </c>
      <c r="E731" s="834" t="s">
        <v>1852</v>
      </c>
      <c r="F731" s="832" t="s">
        <v>1831</v>
      </c>
      <c r="G731" s="832" t="s">
        <v>2190</v>
      </c>
      <c r="H731" s="832" t="s">
        <v>660</v>
      </c>
      <c r="I731" s="832" t="s">
        <v>2206</v>
      </c>
      <c r="J731" s="832" t="s">
        <v>2195</v>
      </c>
      <c r="K731" s="832" t="s">
        <v>2207</v>
      </c>
      <c r="L731" s="835">
        <v>2573.2199999999998</v>
      </c>
      <c r="M731" s="835">
        <v>18012.539999999997</v>
      </c>
      <c r="N731" s="832">
        <v>7</v>
      </c>
      <c r="O731" s="836">
        <v>2.5</v>
      </c>
      <c r="P731" s="835">
        <v>5146.4399999999996</v>
      </c>
      <c r="Q731" s="837">
        <v>0.28571428571428575</v>
      </c>
      <c r="R731" s="832">
        <v>2</v>
      </c>
      <c r="S731" s="837">
        <v>0.2857142857142857</v>
      </c>
      <c r="T731" s="836">
        <v>1</v>
      </c>
      <c r="U731" s="838">
        <v>0.4</v>
      </c>
    </row>
    <row r="732" spans="1:21" ht="14.4" customHeight="1" x14ac:dyDescent="0.3">
      <c r="A732" s="831">
        <v>7</v>
      </c>
      <c r="B732" s="832" t="s">
        <v>1830</v>
      </c>
      <c r="C732" s="832" t="s">
        <v>1836</v>
      </c>
      <c r="D732" s="833" t="s">
        <v>2769</v>
      </c>
      <c r="E732" s="834" t="s">
        <v>1852</v>
      </c>
      <c r="F732" s="832" t="s">
        <v>1831</v>
      </c>
      <c r="G732" s="832" t="s">
        <v>2190</v>
      </c>
      <c r="H732" s="832" t="s">
        <v>570</v>
      </c>
      <c r="I732" s="832" t="s">
        <v>2760</v>
      </c>
      <c r="J732" s="832" t="s">
        <v>2483</v>
      </c>
      <c r="K732" s="832" t="s">
        <v>2761</v>
      </c>
      <c r="L732" s="835">
        <v>84.96</v>
      </c>
      <c r="M732" s="835">
        <v>169.92</v>
      </c>
      <c r="N732" s="832">
        <v>2</v>
      </c>
      <c r="O732" s="836">
        <v>0.5</v>
      </c>
      <c r="P732" s="835">
        <v>169.92</v>
      </c>
      <c r="Q732" s="837">
        <v>1</v>
      </c>
      <c r="R732" s="832">
        <v>2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7</v>
      </c>
      <c r="B733" s="832" t="s">
        <v>1830</v>
      </c>
      <c r="C733" s="832" t="s">
        <v>1836</v>
      </c>
      <c r="D733" s="833" t="s">
        <v>2769</v>
      </c>
      <c r="E733" s="834" t="s">
        <v>1852</v>
      </c>
      <c r="F733" s="832" t="s">
        <v>1831</v>
      </c>
      <c r="G733" s="832" t="s">
        <v>2208</v>
      </c>
      <c r="H733" s="832" t="s">
        <v>660</v>
      </c>
      <c r="I733" s="832" t="s">
        <v>1667</v>
      </c>
      <c r="J733" s="832" t="s">
        <v>677</v>
      </c>
      <c r="K733" s="832" t="s">
        <v>927</v>
      </c>
      <c r="L733" s="835">
        <v>0</v>
      </c>
      <c r="M733" s="835">
        <v>0</v>
      </c>
      <c r="N733" s="832">
        <v>21</v>
      </c>
      <c r="O733" s="836">
        <v>5.5</v>
      </c>
      <c r="P733" s="835">
        <v>0</v>
      </c>
      <c r="Q733" s="837"/>
      <c r="R733" s="832">
        <v>9</v>
      </c>
      <c r="S733" s="837">
        <v>0.42857142857142855</v>
      </c>
      <c r="T733" s="836">
        <v>2</v>
      </c>
      <c r="U733" s="838">
        <v>0.36363636363636365</v>
      </c>
    </row>
    <row r="734" spans="1:21" ht="14.4" customHeight="1" x14ac:dyDescent="0.3">
      <c r="A734" s="831">
        <v>7</v>
      </c>
      <c r="B734" s="832" t="s">
        <v>1830</v>
      </c>
      <c r="C734" s="832" t="s">
        <v>1836</v>
      </c>
      <c r="D734" s="833" t="s">
        <v>2769</v>
      </c>
      <c r="E734" s="834" t="s">
        <v>1852</v>
      </c>
      <c r="F734" s="832" t="s">
        <v>1831</v>
      </c>
      <c r="G734" s="832" t="s">
        <v>2218</v>
      </c>
      <c r="H734" s="832" t="s">
        <v>570</v>
      </c>
      <c r="I734" s="832" t="s">
        <v>2312</v>
      </c>
      <c r="J734" s="832" t="s">
        <v>2313</v>
      </c>
      <c r="K734" s="832" t="s">
        <v>2314</v>
      </c>
      <c r="L734" s="835">
        <v>552.64</v>
      </c>
      <c r="M734" s="835">
        <v>1105.28</v>
      </c>
      <c r="N734" s="832">
        <v>2</v>
      </c>
      <c r="O734" s="836">
        <v>1</v>
      </c>
      <c r="P734" s="835">
        <v>1105.28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7</v>
      </c>
      <c r="B735" s="832" t="s">
        <v>1830</v>
      </c>
      <c r="C735" s="832" t="s">
        <v>1836</v>
      </c>
      <c r="D735" s="833" t="s">
        <v>2769</v>
      </c>
      <c r="E735" s="834" t="s">
        <v>1852</v>
      </c>
      <c r="F735" s="832" t="s">
        <v>1831</v>
      </c>
      <c r="G735" s="832" t="s">
        <v>2218</v>
      </c>
      <c r="H735" s="832" t="s">
        <v>570</v>
      </c>
      <c r="I735" s="832" t="s">
        <v>2363</v>
      </c>
      <c r="J735" s="832" t="s">
        <v>2313</v>
      </c>
      <c r="K735" s="832" t="s">
        <v>2364</v>
      </c>
      <c r="L735" s="835">
        <v>1019.46</v>
      </c>
      <c r="M735" s="835">
        <v>2038.92</v>
      </c>
      <c r="N735" s="832">
        <v>2</v>
      </c>
      <c r="O735" s="836">
        <v>1</v>
      </c>
      <c r="P735" s="835">
        <v>2038.92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7</v>
      </c>
      <c r="B736" s="832" t="s">
        <v>1830</v>
      </c>
      <c r="C736" s="832" t="s">
        <v>1836</v>
      </c>
      <c r="D736" s="833" t="s">
        <v>2769</v>
      </c>
      <c r="E736" s="834" t="s">
        <v>1852</v>
      </c>
      <c r="F736" s="832" t="s">
        <v>1831</v>
      </c>
      <c r="G736" s="832" t="s">
        <v>2218</v>
      </c>
      <c r="H736" s="832" t="s">
        <v>570</v>
      </c>
      <c r="I736" s="832" t="s">
        <v>2365</v>
      </c>
      <c r="J736" s="832" t="s">
        <v>2313</v>
      </c>
      <c r="K736" s="832" t="s">
        <v>2366</v>
      </c>
      <c r="L736" s="835">
        <v>764.6</v>
      </c>
      <c r="M736" s="835">
        <v>3823</v>
      </c>
      <c r="N736" s="832">
        <v>5</v>
      </c>
      <c r="O736" s="836">
        <v>2</v>
      </c>
      <c r="P736" s="835">
        <v>3823</v>
      </c>
      <c r="Q736" s="837">
        <v>1</v>
      </c>
      <c r="R736" s="832">
        <v>5</v>
      </c>
      <c r="S736" s="837">
        <v>1</v>
      </c>
      <c r="T736" s="836">
        <v>2</v>
      </c>
      <c r="U736" s="838">
        <v>1</v>
      </c>
    </row>
    <row r="737" spans="1:21" ht="14.4" customHeight="1" x14ac:dyDescent="0.3">
      <c r="A737" s="831">
        <v>7</v>
      </c>
      <c r="B737" s="832" t="s">
        <v>1830</v>
      </c>
      <c r="C737" s="832" t="s">
        <v>1836</v>
      </c>
      <c r="D737" s="833" t="s">
        <v>2769</v>
      </c>
      <c r="E737" s="834" t="s">
        <v>1852</v>
      </c>
      <c r="F737" s="832" t="s">
        <v>1831</v>
      </c>
      <c r="G737" s="832" t="s">
        <v>2218</v>
      </c>
      <c r="H737" s="832" t="s">
        <v>570</v>
      </c>
      <c r="I737" s="832" t="s">
        <v>2762</v>
      </c>
      <c r="J737" s="832" t="s">
        <v>2220</v>
      </c>
      <c r="K737" s="832" t="s">
        <v>2763</v>
      </c>
      <c r="L737" s="835">
        <v>127.43</v>
      </c>
      <c r="M737" s="835">
        <v>637.15000000000009</v>
      </c>
      <c r="N737" s="832">
        <v>5</v>
      </c>
      <c r="O737" s="836">
        <v>1</v>
      </c>
      <c r="P737" s="835">
        <v>637.15000000000009</v>
      </c>
      <c r="Q737" s="837">
        <v>1</v>
      </c>
      <c r="R737" s="832">
        <v>5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7</v>
      </c>
      <c r="B738" s="832" t="s">
        <v>1830</v>
      </c>
      <c r="C738" s="832" t="s">
        <v>1836</v>
      </c>
      <c r="D738" s="833" t="s">
        <v>2769</v>
      </c>
      <c r="E738" s="834" t="s">
        <v>1852</v>
      </c>
      <c r="F738" s="832" t="s">
        <v>1831</v>
      </c>
      <c r="G738" s="832" t="s">
        <v>2222</v>
      </c>
      <c r="H738" s="832" t="s">
        <v>570</v>
      </c>
      <c r="I738" s="832" t="s">
        <v>2273</v>
      </c>
      <c r="J738" s="832" t="s">
        <v>2274</v>
      </c>
      <c r="K738" s="832" t="s">
        <v>2275</v>
      </c>
      <c r="L738" s="835">
        <v>140.94999999999999</v>
      </c>
      <c r="M738" s="835">
        <v>1268.55</v>
      </c>
      <c r="N738" s="832">
        <v>9</v>
      </c>
      <c r="O738" s="836">
        <v>0.5</v>
      </c>
      <c r="P738" s="835">
        <v>1268.55</v>
      </c>
      <c r="Q738" s="837">
        <v>1</v>
      </c>
      <c r="R738" s="832">
        <v>9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7</v>
      </c>
      <c r="B739" s="832" t="s">
        <v>1830</v>
      </c>
      <c r="C739" s="832" t="s">
        <v>1836</v>
      </c>
      <c r="D739" s="833" t="s">
        <v>2769</v>
      </c>
      <c r="E739" s="834" t="s">
        <v>1852</v>
      </c>
      <c r="F739" s="832" t="s">
        <v>1831</v>
      </c>
      <c r="G739" s="832" t="s">
        <v>2222</v>
      </c>
      <c r="H739" s="832" t="s">
        <v>570</v>
      </c>
      <c r="I739" s="832" t="s">
        <v>2514</v>
      </c>
      <c r="J739" s="832" t="s">
        <v>2224</v>
      </c>
      <c r="K739" s="832" t="s">
        <v>2340</v>
      </c>
      <c r="L739" s="835">
        <v>93.96</v>
      </c>
      <c r="M739" s="835">
        <v>563.76</v>
      </c>
      <c r="N739" s="832">
        <v>6</v>
      </c>
      <c r="O739" s="836">
        <v>0.5</v>
      </c>
      <c r="P739" s="835">
        <v>563.76</v>
      </c>
      <c r="Q739" s="837">
        <v>1</v>
      </c>
      <c r="R739" s="832">
        <v>6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7</v>
      </c>
      <c r="B740" s="832" t="s">
        <v>1830</v>
      </c>
      <c r="C740" s="832" t="s">
        <v>1836</v>
      </c>
      <c r="D740" s="833" t="s">
        <v>2769</v>
      </c>
      <c r="E740" s="834" t="s">
        <v>1852</v>
      </c>
      <c r="F740" s="832" t="s">
        <v>1831</v>
      </c>
      <c r="G740" s="832" t="s">
        <v>2222</v>
      </c>
      <c r="H740" s="832" t="s">
        <v>570</v>
      </c>
      <c r="I740" s="832" t="s">
        <v>2764</v>
      </c>
      <c r="J740" s="832" t="s">
        <v>2765</v>
      </c>
      <c r="K740" s="832" t="s">
        <v>2225</v>
      </c>
      <c r="L740" s="835">
        <v>156.61000000000001</v>
      </c>
      <c r="M740" s="835">
        <v>626.44000000000005</v>
      </c>
      <c r="N740" s="832">
        <v>4</v>
      </c>
      <c r="O740" s="836">
        <v>0.5</v>
      </c>
      <c r="P740" s="835">
        <v>626.44000000000005</v>
      </c>
      <c r="Q740" s="837">
        <v>1</v>
      </c>
      <c r="R740" s="832">
        <v>4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7</v>
      </c>
      <c r="B741" s="832" t="s">
        <v>1830</v>
      </c>
      <c r="C741" s="832" t="s">
        <v>1836</v>
      </c>
      <c r="D741" s="833" t="s">
        <v>2769</v>
      </c>
      <c r="E741" s="834" t="s">
        <v>1852</v>
      </c>
      <c r="F741" s="832" t="s">
        <v>1831</v>
      </c>
      <c r="G741" s="832" t="s">
        <v>2222</v>
      </c>
      <c r="H741" s="832" t="s">
        <v>570</v>
      </c>
      <c r="I741" s="832" t="s">
        <v>2630</v>
      </c>
      <c r="J741" s="832" t="s">
        <v>2631</v>
      </c>
      <c r="K741" s="832" t="s">
        <v>2340</v>
      </c>
      <c r="L741" s="835">
        <v>93.96</v>
      </c>
      <c r="M741" s="835">
        <v>93.96</v>
      </c>
      <c r="N741" s="832">
        <v>1</v>
      </c>
      <c r="O741" s="836">
        <v>1</v>
      </c>
      <c r="P741" s="835">
        <v>93.96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7</v>
      </c>
      <c r="B742" s="832" t="s">
        <v>1830</v>
      </c>
      <c r="C742" s="832" t="s">
        <v>1836</v>
      </c>
      <c r="D742" s="833" t="s">
        <v>2769</v>
      </c>
      <c r="E742" s="834" t="s">
        <v>1852</v>
      </c>
      <c r="F742" s="832" t="s">
        <v>1831</v>
      </c>
      <c r="G742" s="832" t="s">
        <v>2222</v>
      </c>
      <c r="H742" s="832" t="s">
        <v>570</v>
      </c>
      <c r="I742" s="832" t="s">
        <v>2705</v>
      </c>
      <c r="J742" s="832" t="s">
        <v>2274</v>
      </c>
      <c r="K742" s="832" t="s">
        <v>2275</v>
      </c>
      <c r="L742" s="835">
        <v>140.94999999999999</v>
      </c>
      <c r="M742" s="835">
        <v>281.89999999999998</v>
      </c>
      <c r="N742" s="832">
        <v>2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7</v>
      </c>
      <c r="B743" s="832" t="s">
        <v>1830</v>
      </c>
      <c r="C743" s="832" t="s">
        <v>1836</v>
      </c>
      <c r="D743" s="833" t="s">
        <v>2769</v>
      </c>
      <c r="E743" s="834" t="s">
        <v>1852</v>
      </c>
      <c r="F743" s="832" t="s">
        <v>1831</v>
      </c>
      <c r="G743" s="832" t="s">
        <v>2233</v>
      </c>
      <c r="H743" s="832" t="s">
        <v>660</v>
      </c>
      <c r="I743" s="832" t="s">
        <v>2234</v>
      </c>
      <c r="J743" s="832" t="s">
        <v>2235</v>
      </c>
      <c r="K743" s="832" t="s">
        <v>2236</v>
      </c>
      <c r="L743" s="835">
        <v>80.53</v>
      </c>
      <c r="M743" s="835">
        <v>402.65</v>
      </c>
      <c r="N743" s="832">
        <v>5</v>
      </c>
      <c r="O743" s="836">
        <v>1</v>
      </c>
      <c r="P743" s="835">
        <v>402.65</v>
      </c>
      <c r="Q743" s="837">
        <v>1</v>
      </c>
      <c r="R743" s="832">
        <v>5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7</v>
      </c>
      <c r="B744" s="832" t="s">
        <v>1830</v>
      </c>
      <c r="C744" s="832" t="s">
        <v>1836</v>
      </c>
      <c r="D744" s="833" t="s">
        <v>2769</v>
      </c>
      <c r="E744" s="834" t="s">
        <v>1852</v>
      </c>
      <c r="F744" s="832" t="s">
        <v>1831</v>
      </c>
      <c r="G744" s="832" t="s">
        <v>2233</v>
      </c>
      <c r="H744" s="832" t="s">
        <v>660</v>
      </c>
      <c r="I744" s="832" t="s">
        <v>2278</v>
      </c>
      <c r="J744" s="832" t="s">
        <v>2235</v>
      </c>
      <c r="K744" s="832" t="s">
        <v>2240</v>
      </c>
      <c r="L744" s="835">
        <v>400.17</v>
      </c>
      <c r="M744" s="835">
        <v>800.34</v>
      </c>
      <c r="N744" s="832">
        <v>2</v>
      </c>
      <c r="O744" s="836">
        <v>1</v>
      </c>
      <c r="P744" s="835">
        <v>400.17</v>
      </c>
      <c r="Q744" s="837">
        <v>0.5</v>
      </c>
      <c r="R744" s="832">
        <v>1</v>
      </c>
      <c r="S744" s="837">
        <v>0.5</v>
      </c>
      <c r="T744" s="836">
        <v>0.5</v>
      </c>
      <c r="U744" s="838">
        <v>0.5</v>
      </c>
    </row>
    <row r="745" spans="1:21" ht="14.4" customHeight="1" x14ac:dyDescent="0.3">
      <c r="A745" s="831">
        <v>7</v>
      </c>
      <c r="B745" s="832" t="s">
        <v>1830</v>
      </c>
      <c r="C745" s="832" t="s">
        <v>1836</v>
      </c>
      <c r="D745" s="833" t="s">
        <v>2769</v>
      </c>
      <c r="E745" s="834" t="s">
        <v>1852</v>
      </c>
      <c r="F745" s="832" t="s">
        <v>1831</v>
      </c>
      <c r="G745" s="832" t="s">
        <v>2233</v>
      </c>
      <c r="H745" s="832" t="s">
        <v>660</v>
      </c>
      <c r="I745" s="832" t="s">
        <v>2237</v>
      </c>
      <c r="J745" s="832" t="s">
        <v>2235</v>
      </c>
      <c r="K745" s="832" t="s">
        <v>2238</v>
      </c>
      <c r="L745" s="835">
        <v>533.42999999999995</v>
      </c>
      <c r="M745" s="835">
        <v>533.42999999999995</v>
      </c>
      <c r="N745" s="832">
        <v>1</v>
      </c>
      <c r="O745" s="836">
        <v>0.5</v>
      </c>
      <c r="P745" s="835">
        <v>533.42999999999995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7</v>
      </c>
      <c r="B746" s="832" t="s">
        <v>1830</v>
      </c>
      <c r="C746" s="832" t="s">
        <v>1836</v>
      </c>
      <c r="D746" s="833" t="s">
        <v>2769</v>
      </c>
      <c r="E746" s="834" t="s">
        <v>1852</v>
      </c>
      <c r="F746" s="832" t="s">
        <v>1831</v>
      </c>
      <c r="G746" s="832" t="s">
        <v>1986</v>
      </c>
      <c r="H746" s="832" t="s">
        <v>660</v>
      </c>
      <c r="I746" s="832" t="s">
        <v>1693</v>
      </c>
      <c r="J746" s="832" t="s">
        <v>1011</v>
      </c>
      <c r="K746" s="832" t="s">
        <v>1694</v>
      </c>
      <c r="L746" s="835">
        <v>0</v>
      </c>
      <c r="M746" s="835">
        <v>0</v>
      </c>
      <c r="N746" s="832">
        <v>4</v>
      </c>
      <c r="O746" s="836">
        <v>1</v>
      </c>
      <c r="P746" s="835">
        <v>0</v>
      </c>
      <c r="Q746" s="837"/>
      <c r="R746" s="832">
        <v>4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7</v>
      </c>
      <c r="B747" s="832" t="s">
        <v>1830</v>
      </c>
      <c r="C747" s="832" t="s">
        <v>1836</v>
      </c>
      <c r="D747" s="833" t="s">
        <v>2769</v>
      </c>
      <c r="E747" s="834" t="s">
        <v>1852</v>
      </c>
      <c r="F747" s="832" t="s">
        <v>1831</v>
      </c>
      <c r="G747" s="832" t="s">
        <v>1986</v>
      </c>
      <c r="H747" s="832" t="s">
        <v>570</v>
      </c>
      <c r="I747" s="832" t="s">
        <v>1987</v>
      </c>
      <c r="J747" s="832" t="s">
        <v>1988</v>
      </c>
      <c r="K747" s="832" t="s">
        <v>1989</v>
      </c>
      <c r="L747" s="835">
        <v>0</v>
      </c>
      <c r="M747" s="835">
        <v>0</v>
      </c>
      <c r="N747" s="832">
        <v>1</v>
      </c>
      <c r="O747" s="836">
        <v>1</v>
      </c>
      <c r="P747" s="835">
        <v>0</v>
      </c>
      <c r="Q747" s="837"/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7</v>
      </c>
      <c r="B748" s="832" t="s">
        <v>1830</v>
      </c>
      <c r="C748" s="832" t="s">
        <v>1836</v>
      </c>
      <c r="D748" s="833" t="s">
        <v>2769</v>
      </c>
      <c r="E748" s="834" t="s">
        <v>1852</v>
      </c>
      <c r="F748" s="832" t="s">
        <v>1831</v>
      </c>
      <c r="G748" s="832" t="s">
        <v>1986</v>
      </c>
      <c r="H748" s="832" t="s">
        <v>570</v>
      </c>
      <c r="I748" s="832" t="s">
        <v>2707</v>
      </c>
      <c r="J748" s="832" t="s">
        <v>2708</v>
      </c>
      <c r="K748" s="832" t="s">
        <v>1681</v>
      </c>
      <c r="L748" s="835">
        <v>0</v>
      </c>
      <c r="M748" s="835">
        <v>0</v>
      </c>
      <c r="N748" s="832">
        <v>1</v>
      </c>
      <c r="O748" s="836">
        <v>1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7</v>
      </c>
      <c r="B749" s="832" t="s">
        <v>1830</v>
      </c>
      <c r="C749" s="832" t="s">
        <v>1836</v>
      </c>
      <c r="D749" s="833" t="s">
        <v>2769</v>
      </c>
      <c r="E749" s="834" t="s">
        <v>1852</v>
      </c>
      <c r="F749" s="832" t="s">
        <v>1831</v>
      </c>
      <c r="G749" s="832" t="s">
        <v>1932</v>
      </c>
      <c r="H749" s="832" t="s">
        <v>660</v>
      </c>
      <c r="I749" s="832" t="s">
        <v>1933</v>
      </c>
      <c r="J749" s="832" t="s">
        <v>1723</v>
      </c>
      <c r="K749" s="832" t="s">
        <v>1934</v>
      </c>
      <c r="L749" s="835">
        <v>414.07</v>
      </c>
      <c r="M749" s="835">
        <v>1242.21</v>
      </c>
      <c r="N749" s="832">
        <v>3</v>
      </c>
      <c r="O749" s="836">
        <v>0.5</v>
      </c>
      <c r="P749" s="835">
        <v>1242.21</v>
      </c>
      <c r="Q749" s="837">
        <v>1</v>
      </c>
      <c r="R749" s="832">
        <v>3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7</v>
      </c>
      <c r="B750" s="832" t="s">
        <v>1830</v>
      </c>
      <c r="C750" s="832" t="s">
        <v>1836</v>
      </c>
      <c r="D750" s="833" t="s">
        <v>2769</v>
      </c>
      <c r="E750" s="834" t="s">
        <v>1852</v>
      </c>
      <c r="F750" s="832" t="s">
        <v>1831</v>
      </c>
      <c r="G750" s="832" t="s">
        <v>2030</v>
      </c>
      <c r="H750" s="832" t="s">
        <v>570</v>
      </c>
      <c r="I750" s="832" t="s">
        <v>2529</v>
      </c>
      <c r="J750" s="832" t="s">
        <v>2032</v>
      </c>
      <c r="K750" s="832" t="s">
        <v>2530</v>
      </c>
      <c r="L750" s="835">
        <v>50.32</v>
      </c>
      <c r="M750" s="835">
        <v>452.88</v>
      </c>
      <c r="N750" s="832">
        <v>9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7</v>
      </c>
      <c r="B751" s="832" t="s">
        <v>1830</v>
      </c>
      <c r="C751" s="832" t="s">
        <v>1836</v>
      </c>
      <c r="D751" s="833" t="s">
        <v>2769</v>
      </c>
      <c r="E751" s="834" t="s">
        <v>1852</v>
      </c>
      <c r="F751" s="832" t="s">
        <v>1831</v>
      </c>
      <c r="G751" s="832" t="s">
        <v>2030</v>
      </c>
      <c r="H751" s="832" t="s">
        <v>570</v>
      </c>
      <c r="I751" s="832" t="s">
        <v>2279</v>
      </c>
      <c r="J751" s="832" t="s">
        <v>2032</v>
      </c>
      <c r="K751" s="832" t="s">
        <v>2280</v>
      </c>
      <c r="L751" s="835">
        <v>99.94</v>
      </c>
      <c r="M751" s="835">
        <v>199.88</v>
      </c>
      <c r="N751" s="832">
        <v>2</v>
      </c>
      <c r="O751" s="836">
        <v>1</v>
      </c>
      <c r="P751" s="835">
        <v>199.88</v>
      </c>
      <c r="Q751" s="837">
        <v>1</v>
      </c>
      <c r="R751" s="832">
        <v>2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7</v>
      </c>
      <c r="B752" s="832" t="s">
        <v>1830</v>
      </c>
      <c r="C752" s="832" t="s">
        <v>1836</v>
      </c>
      <c r="D752" s="833" t="s">
        <v>2769</v>
      </c>
      <c r="E752" s="834" t="s">
        <v>1852</v>
      </c>
      <c r="F752" s="832" t="s">
        <v>1831</v>
      </c>
      <c r="G752" s="832" t="s">
        <v>2030</v>
      </c>
      <c r="H752" s="832" t="s">
        <v>570</v>
      </c>
      <c r="I752" s="832" t="s">
        <v>2031</v>
      </c>
      <c r="J752" s="832" t="s">
        <v>2032</v>
      </c>
      <c r="K752" s="832" t="s">
        <v>2033</v>
      </c>
      <c r="L752" s="835">
        <v>299.83999999999997</v>
      </c>
      <c r="M752" s="835">
        <v>2098.88</v>
      </c>
      <c r="N752" s="832">
        <v>7</v>
      </c>
      <c r="O752" s="836">
        <v>2.5</v>
      </c>
      <c r="P752" s="835">
        <v>2098.88</v>
      </c>
      <c r="Q752" s="837">
        <v>1</v>
      </c>
      <c r="R752" s="832">
        <v>7</v>
      </c>
      <c r="S752" s="837">
        <v>1</v>
      </c>
      <c r="T752" s="836">
        <v>2.5</v>
      </c>
      <c r="U752" s="838">
        <v>1</v>
      </c>
    </row>
    <row r="753" spans="1:21" ht="14.4" customHeight="1" x14ac:dyDescent="0.3">
      <c r="A753" s="831">
        <v>7</v>
      </c>
      <c r="B753" s="832" t="s">
        <v>1830</v>
      </c>
      <c r="C753" s="832" t="s">
        <v>1836</v>
      </c>
      <c r="D753" s="833" t="s">
        <v>2769</v>
      </c>
      <c r="E753" s="834" t="s">
        <v>1852</v>
      </c>
      <c r="F753" s="832" t="s">
        <v>1831</v>
      </c>
      <c r="G753" s="832" t="s">
        <v>2030</v>
      </c>
      <c r="H753" s="832" t="s">
        <v>570</v>
      </c>
      <c r="I753" s="832" t="s">
        <v>2241</v>
      </c>
      <c r="J753" s="832" t="s">
        <v>2242</v>
      </c>
      <c r="K753" s="832" t="s">
        <v>2243</v>
      </c>
      <c r="L753" s="835">
        <v>99.94</v>
      </c>
      <c r="M753" s="835">
        <v>999.39999999999986</v>
      </c>
      <c r="N753" s="832">
        <v>10</v>
      </c>
      <c r="O753" s="836">
        <v>2</v>
      </c>
      <c r="P753" s="835">
        <v>999.39999999999986</v>
      </c>
      <c r="Q753" s="837">
        <v>1</v>
      </c>
      <c r="R753" s="832">
        <v>10</v>
      </c>
      <c r="S753" s="837">
        <v>1</v>
      </c>
      <c r="T753" s="836">
        <v>2</v>
      </c>
      <c r="U753" s="838">
        <v>1</v>
      </c>
    </row>
    <row r="754" spans="1:21" ht="14.4" customHeight="1" x14ac:dyDescent="0.3">
      <c r="A754" s="831">
        <v>7</v>
      </c>
      <c r="B754" s="832" t="s">
        <v>1830</v>
      </c>
      <c r="C754" s="832" t="s">
        <v>1836</v>
      </c>
      <c r="D754" s="833" t="s">
        <v>2769</v>
      </c>
      <c r="E754" s="834" t="s">
        <v>1852</v>
      </c>
      <c r="F754" s="832" t="s">
        <v>1831</v>
      </c>
      <c r="G754" s="832" t="s">
        <v>2030</v>
      </c>
      <c r="H754" s="832" t="s">
        <v>570</v>
      </c>
      <c r="I754" s="832" t="s">
        <v>2247</v>
      </c>
      <c r="J754" s="832" t="s">
        <v>1360</v>
      </c>
      <c r="K754" s="832" t="s">
        <v>2248</v>
      </c>
      <c r="L754" s="835">
        <v>50.32</v>
      </c>
      <c r="M754" s="835">
        <v>402.56</v>
      </c>
      <c r="N754" s="832">
        <v>8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7</v>
      </c>
      <c r="B755" s="832" t="s">
        <v>1830</v>
      </c>
      <c r="C755" s="832" t="s">
        <v>1836</v>
      </c>
      <c r="D755" s="833" t="s">
        <v>2769</v>
      </c>
      <c r="E755" s="834" t="s">
        <v>1852</v>
      </c>
      <c r="F755" s="832" t="s">
        <v>1831</v>
      </c>
      <c r="G755" s="832" t="s">
        <v>2050</v>
      </c>
      <c r="H755" s="832" t="s">
        <v>660</v>
      </c>
      <c r="I755" s="832" t="s">
        <v>2370</v>
      </c>
      <c r="J755" s="832" t="s">
        <v>2371</v>
      </c>
      <c r="K755" s="832" t="s">
        <v>2372</v>
      </c>
      <c r="L755" s="835">
        <v>65.36</v>
      </c>
      <c r="M755" s="835">
        <v>915.04</v>
      </c>
      <c r="N755" s="832">
        <v>14</v>
      </c>
      <c r="O755" s="836">
        <v>2.5</v>
      </c>
      <c r="P755" s="835">
        <v>915.04</v>
      </c>
      <c r="Q755" s="837">
        <v>1</v>
      </c>
      <c r="R755" s="832">
        <v>14</v>
      </c>
      <c r="S755" s="837">
        <v>1</v>
      </c>
      <c r="T755" s="836">
        <v>2.5</v>
      </c>
      <c r="U755" s="838">
        <v>1</v>
      </c>
    </row>
    <row r="756" spans="1:21" ht="14.4" customHeight="1" x14ac:dyDescent="0.3">
      <c r="A756" s="831">
        <v>7</v>
      </c>
      <c r="B756" s="832" t="s">
        <v>1830</v>
      </c>
      <c r="C756" s="832" t="s">
        <v>1836</v>
      </c>
      <c r="D756" s="833" t="s">
        <v>2769</v>
      </c>
      <c r="E756" s="834" t="s">
        <v>1852</v>
      </c>
      <c r="F756" s="832" t="s">
        <v>1831</v>
      </c>
      <c r="G756" s="832" t="s">
        <v>2249</v>
      </c>
      <c r="H756" s="832" t="s">
        <v>570</v>
      </c>
      <c r="I756" s="832" t="s">
        <v>2250</v>
      </c>
      <c r="J756" s="832" t="s">
        <v>2251</v>
      </c>
      <c r="K756" s="832" t="s">
        <v>2252</v>
      </c>
      <c r="L756" s="835">
        <v>775.17</v>
      </c>
      <c r="M756" s="835">
        <v>2325.5099999999998</v>
      </c>
      <c r="N756" s="832">
        <v>3</v>
      </c>
      <c r="O756" s="836">
        <v>1</v>
      </c>
      <c r="P756" s="835">
        <v>2325.5099999999998</v>
      </c>
      <c r="Q756" s="837">
        <v>1</v>
      </c>
      <c r="R756" s="832">
        <v>3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7</v>
      </c>
      <c r="B757" s="832" t="s">
        <v>1830</v>
      </c>
      <c r="C757" s="832" t="s">
        <v>1836</v>
      </c>
      <c r="D757" s="833" t="s">
        <v>2769</v>
      </c>
      <c r="E757" s="834" t="s">
        <v>1852</v>
      </c>
      <c r="F757" s="832" t="s">
        <v>1831</v>
      </c>
      <c r="G757" s="832" t="s">
        <v>2255</v>
      </c>
      <c r="H757" s="832" t="s">
        <v>570</v>
      </c>
      <c r="I757" s="832" t="s">
        <v>2256</v>
      </c>
      <c r="J757" s="832" t="s">
        <v>689</v>
      </c>
      <c r="K757" s="832" t="s">
        <v>2257</v>
      </c>
      <c r="L757" s="835">
        <v>0</v>
      </c>
      <c r="M757" s="835">
        <v>0</v>
      </c>
      <c r="N757" s="832">
        <v>5</v>
      </c>
      <c r="O757" s="836">
        <v>1</v>
      </c>
      <c r="P757" s="835">
        <v>0</v>
      </c>
      <c r="Q757" s="837"/>
      <c r="R757" s="832">
        <v>5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7</v>
      </c>
      <c r="B758" s="832" t="s">
        <v>1830</v>
      </c>
      <c r="C758" s="832" t="s">
        <v>1836</v>
      </c>
      <c r="D758" s="833" t="s">
        <v>2769</v>
      </c>
      <c r="E758" s="834" t="s">
        <v>1852</v>
      </c>
      <c r="F758" s="832" t="s">
        <v>1831</v>
      </c>
      <c r="G758" s="832" t="s">
        <v>2058</v>
      </c>
      <c r="H758" s="832" t="s">
        <v>570</v>
      </c>
      <c r="I758" s="832" t="s">
        <v>2059</v>
      </c>
      <c r="J758" s="832" t="s">
        <v>902</v>
      </c>
      <c r="K758" s="832" t="s">
        <v>2060</v>
      </c>
      <c r="L758" s="835">
        <v>107.27</v>
      </c>
      <c r="M758" s="835">
        <v>214.54</v>
      </c>
      <c r="N758" s="832">
        <v>2</v>
      </c>
      <c r="O758" s="836">
        <v>1</v>
      </c>
      <c r="P758" s="835">
        <v>214.54</v>
      </c>
      <c r="Q758" s="837">
        <v>1</v>
      </c>
      <c r="R758" s="832">
        <v>2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7</v>
      </c>
      <c r="B759" s="832" t="s">
        <v>1830</v>
      </c>
      <c r="C759" s="832" t="s">
        <v>1836</v>
      </c>
      <c r="D759" s="833" t="s">
        <v>2769</v>
      </c>
      <c r="E759" s="834" t="s">
        <v>1852</v>
      </c>
      <c r="F759" s="832" t="s">
        <v>1832</v>
      </c>
      <c r="G759" s="832" t="s">
        <v>2539</v>
      </c>
      <c r="H759" s="832" t="s">
        <v>570</v>
      </c>
      <c r="I759" s="832" t="s">
        <v>2543</v>
      </c>
      <c r="J759" s="832" t="s">
        <v>2541</v>
      </c>
      <c r="K759" s="832"/>
      <c r="L759" s="835">
        <v>0</v>
      </c>
      <c r="M759" s="835">
        <v>0</v>
      </c>
      <c r="N759" s="832">
        <v>1</v>
      </c>
      <c r="O759" s="836">
        <v>1</v>
      </c>
      <c r="P759" s="835">
        <v>0</v>
      </c>
      <c r="Q759" s="837"/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7</v>
      </c>
      <c r="B760" s="832" t="s">
        <v>1830</v>
      </c>
      <c r="C760" s="832" t="s">
        <v>1836</v>
      </c>
      <c r="D760" s="833" t="s">
        <v>2769</v>
      </c>
      <c r="E760" s="834" t="s">
        <v>1859</v>
      </c>
      <c r="F760" s="832" t="s">
        <v>1831</v>
      </c>
      <c r="G760" s="832" t="s">
        <v>2101</v>
      </c>
      <c r="H760" s="832" t="s">
        <v>570</v>
      </c>
      <c r="I760" s="832" t="s">
        <v>2102</v>
      </c>
      <c r="J760" s="832" t="s">
        <v>2103</v>
      </c>
      <c r="K760" s="832" t="s">
        <v>2104</v>
      </c>
      <c r="L760" s="835">
        <v>70.48</v>
      </c>
      <c r="M760" s="835">
        <v>1339.12</v>
      </c>
      <c r="N760" s="832">
        <v>19</v>
      </c>
      <c r="O760" s="836">
        <v>5</v>
      </c>
      <c r="P760" s="835">
        <v>845.76</v>
      </c>
      <c r="Q760" s="837">
        <v>0.63157894736842113</v>
      </c>
      <c r="R760" s="832">
        <v>12</v>
      </c>
      <c r="S760" s="837">
        <v>0.63157894736842102</v>
      </c>
      <c r="T760" s="836">
        <v>3</v>
      </c>
      <c r="U760" s="838">
        <v>0.6</v>
      </c>
    </row>
    <row r="761" spans="1:21" ht="14.4" customHeight="1" x14ac:dyDescent="0.3">
      <c r="A761" s="831">
        <v>7</v>
      </c>
      <c r="B761" s="832" t="s">
        <v>1830</v>
      </c>
      <c r="C761" s="832" t="s">
        <v>1836</v>
      </c>
      <c r="D761" s="833" t="s">
        <v>2769</v>
      </c>
      <c r="E761" s="834" t="s">
        <v>1859</v>
      </c>
      <c r="F761" s="832" t="s">
        <v>1831</v>
      </c>
      <c r="G761" s="832" t="s">
        <v>2105</v>
      </c>
      <c r="H761" s="832" t="s">
        <v>570</v>
      </c>
      <c r="I761" s="832" t="s">
        <v>2106</v>
      </c>
      <c r="J761" s="832" t="s">
        <v>2107</v>
      </c>
      <c r="K761" s="832" t="s">
        <v>2108</v>
      </c>
      <c r="L761" s="835">
        <v>55.77</v>
      </c>
      <c r="M761" s="835">
        <v>223.08</v>
      </c>
      <c r="N761" s="832">
        <v>4</v>
      </c>
      <c r="O761" s="836"/>
      <c r="P761" s="835">
        <v>223.08</v>
      </c>
      <c r="Q761" s="837">
        <v>1</v>
      </c>
      <c r="R761" s="832">
        <v>4</v>
      </c>
      <c r="S761" s="837">
        <v>1</v>
      </c>
      <c r="T761" s="836"/>
      <c r="U761" s="838"/>
    </row>
    <row r="762" spans="1:21" ht="14.4" customHeight="1" x14ac:dyDescent="0.3">
      <c r="A762" s="831">
        <v>7</v>
      </c>
      <c r="B762" s="832" t="s">
        <v>1830</v>
      </c>
      <c r="C762" s="832" t="s">
        <v>1836</v>
      </c>
      <c r="D762" s="833" t="s">
        <v>2769</v>
      </c>
      <c r="E762" s="834" t="s">
        <v>1859</v>
      </c>
      <c r="F762" s="832" t="s">
        <v>1831</v>
      </c>
      <c r="G762" s="832" t="s">
        <v>2105</v>
      </c>
      <c r="H762" s="832" t="s">
        <v>570</v>
      </c>
      <c r="I762" s="832" t="s">
        <v>2375</v>
      </c>
      <c r="J762" s="832" t="s">
        <v>2107</v>
      </c>
      <c r="K762" s="832" t="s">
        <v>2108</v>
      </c>
      <c r="L762" s="835">
        <v>55.77</v>
      </c>
      <c r="M762" s="835">
        <v>223.08</v>
      </c>
      <c r="N762" s="832">
        <v>4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7</v>
      </c>
      <c r="B763" s="832" t="s">
        <v>1830</v>
      </c>
      <c r="C763" s="832" t="s">
        <v>1836</v>
      </c>
      <c r="D763" s="833" t="s">
        <v>2769</v>
      </c>
      <c r="E763" s="834" t="s">
        <v>1859</v>
      </c>
      <c r="F763" s="832" t="s">
        <v>1831</v>
      </c>
      <c r="G763" s="832" t="s">
        <v>2109</v>
      </c>
      <c r="H763" s="832" t="s">
        <v>570</v>
      </c>
      <c r="I763" s="832" t="s">
        <v>2110</v>
      </c>
      <c r="J763" s="832" t="s">
        <v>2111</v>
      </c>
      <c r="K763" s="832" t="s">
        <v>2112</v>
      </c>
      <c r="L763" s="835">
        <v>754.04</v>
      </c>
      <c r="M763" s="835">
        <v>4524.24</v>
      </c>
      <c r="N763" s="832">
        <v>6</v>
      </c>
      <c r="O763" s="836">
        <v>1</v>
      </c>
      <c r="P763" s="835">
        <v>4524.24</v>
      </c>
      <c r="Q763" s="837">
        <v>1</v>
      </c>
      <c r="R763" s="832">
        <v>6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7</v>
      </c>
      <c r="B764" s="832" t="s">
        <v>1830</v>
      </c>
      <c r="C764" s="832" t="s">
        <v>1836</v>
      </c>
      <c r="D764" s="833" t="s">
        <v>2769</v>
      </c>
      <c r="E764" s="834" t="s">
        <v>1859</v>
      </c>
      <c r="F764" s="832" t="s">
        <v>1831</v>
      </c>
      <c r="G764" s="832" t="s">
        <v>2109</v>
      </c>
      <c r="H764" s="832" t="s">
        <v>570</v>
      </c>
      <c r="I764" s="832" t="s">
        <v>2315</v>
      </c>
      <c r="J764" s="832" t="s">
        <v>2111</v>
      </c>
      <c r="K764" s="832" t="s">
        <v>2316</v>
      </c>
      <c r="L764" s="835">
        <v>1131.06</v>
      </c>
      <c r="M764" s="835">
        <v>6786.36</v>
      </c>
      <c r="N764" s="832">
        <v>6</v>
      </c>
      <c r="O764" s="836">
        <v>1</v>
      </c>
      <c r="P764" s="835">
        <v>6786.36</v>
      </c>
      <c r="Q764" s="837">
        <v>1</v>
      </c>
      <c r="R764" s="832">
        <v>6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7</v>
      </c>
      <c r="B765" s="832" t="s">
        <v>1830</v>
      </c>
      <c r="C765" s="832" t="s">
        <v>1836</v>
      </c>
      <c r="D765" s="833" t="s">
        <v>2769</v>
      </c>
      <c r="E765" s="834" t="s">
        <v>1859</v>
      </c>
      <c r="F765" s="832" t="s">
        <v>1831</v>
      </c>
      <c r="G765" s="832" t="s">
        <v>2109</v>
      </c>
      <c r="H765" s="832" t="s">
        <v>570</v>
      </c>
      <c r="I765" s="832" t="s">
        <v>2560</v>
      </c>
      <c r="J765" s="832" t="s">
        <v>2385</v>
      </c>
      <c r="K765" s="832" t="s">
        <v>2112</v>
      </c>
      <c r="L765" s="835">
        <v>754.04</v>
      </c>
      <c r="M765" s="835">
        <v>4524.24</v>
      </c>
      <c r="N765" s="832">
        <v>6</v>
      </c>
      <c r="O765" s="836">
        <v>1</v>
      </c>
      <c r="P765" s="835">
        <v>4524.24</v>
      </c>
      <c r="Q765" s="837">
        <v>1</v>
      </c>
      <c r="R765" s="832">
        <v>6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7</v>
      </c>
      <c r="B766" s="832" t="s">
        <v>1830</v>
      </c>
      <c r="C766" s="832" t="s">
        <v>1836</v>
      </c>
      <c r="D766" s="833" t="s">
        <v>2769</v>
      </c>
      <c r="E766" s="834" t="s">
        <v>1859</v>
      </c>
      <c r="F766" s="832" t="s">
        <v>1831</v>
      </c>
      <c r="G766" s="832" t="s">
        <v>1968</v>
      </c>
      <c r="H766" s="832" t="s">
        <v>570</v>
      </c>
      <c r="I766" s="832" t="s">
        <v>2118</v>
      </c>
      <c r="J766" s="832" t="s">
        <v>1970</v>
      </c>
      <c r="K766" s="832" t="s">
        <v>2119</v>
      </c>
      <c r="L766" s="835">
        <v>211.42</v>
      </c>
      <c r="M766" s="835">
        <v>634.26</v>
      </c>
      <c r="N766" s="832">
        <v>3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7</v>
      </c>
      <c r="B767" s="832" t="s">
        <v>1830</v>
      </c>
      <c r="C767" s="832" t="s">
        <v>1836</v>
      </c>
      <c r="D767" s="833" t="s">
        <v>2769</v>
      </c>
      <c r="E767" s="834" t="s">
        <v>1859</v>
      </c>
      <c r="F767" s="832" t="s">
        <v>1831</v>
      </c>
      <c r="G767" s="832" t="s">
        <v>2262</v>
      </c>
      <c r="H767" s="832" t="s">
        <v>660</v>
      </c>
      <c r="I767" s="832" t="s">
        <v>2263</v>
      </c>
      <c r="J767" s="832" t="s">
        <v>2264</v>
      </c>
      <c r="K767" s="832" t="s">
        <v>2265</v>
      </c>
      <c r="L767" s="835">
        <v>561.76</v>
      </c>
      <c r="M767" s="835">
        <v>1685.28</v>
      </c>
      <c r="N767" s="832">
        <v>3</v>
      </c>
      <c r="O767" s="836">
        <v>0.5</v>
      </c>
      <c r="P767" s="835">
        <v>1685.28</v>
      </c>
      <c r="Q767" s="837">
        <v>1</v>
      </c>
      <c r="R767" s="832">
        <v>3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7</v>
      </c>
      <c r="B768" s="832" t="s">
        <v>1830</v>
      </c>
      <c r="C768" s="832" t="s">
        <v>1836</v>
      </c>
      <c r="D768" s="833" t="s">
        <v>2769</v>
      </c>
      <c r="E768" s="834" t="s">
        <v>1859</v>
      </c>
      <c r="F768" s="832" t="s">
        <v>1831</v>
      </c>
      <c r="G768" s="832" t="s">
        <v>2124</v>
      </c>
      <c r="H768" s="832" t="s">
        <v>570</v>
      </c>
      <c r="I768" s="832" t="s">
        <v>2750</v>
      </c>
      <c r="J768" s="832" t="s">
        <v>2126</v>
      </c>
      <c r="K768" s="832" t="s">
        <v>2419</v>
      </c>
      <c r="L768" s="835">
        <v>1454.23</v>
      </c>
      <c r="M768" s="835">
        <v>8725.380000000001</v>
      </c>
      <c r="N768" s="832">
        <v>6</v>
      </c>
      <c r="O768" s="836">
        <v>1</v>
      </c>
      <c r="P768" s="835">
        <v>8725.380000000001</v>
      </c>
      <c r="Q768" s="837">
        <v>1</v>
      </c>
      <c r="R768" s="832">
        <v>6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7</v>
      </c>
      <c r="B769" s="832" t="s">
        <v>1830</v>
      </c>
      <c r="C769" s="832" t="s">
        <v>1836</v>
      </c>
      <c r="D769" s="833" t="s">
        <v>2769</v>
      </c>
      <c r="E769" s="834" t="s">
        <v>1859</v>
      </c>
      <c r="F769" s="832" t="s">
        <v>1831</v>
      </c>
      <c r="G769" s="832" t="s">
        <v>2124</v>
      </c>
      <c r="H769" s="832" t="s">
        <v>570</v>
      </c>
      <c r="I769" s="832" t="s">
        <v>2323</v>
      </c>
      <c r="J769" s="832" t="s">
        <v>2129</v>
      </c>
      <c r="K769" s="832" t="s">
        <v>2324</v>
      </c>
      <c r="L769" s="835">
        <v>1938.97</v>
      </c>
      <c r="M769" s="835">
        <v>11633.82</v>
      </c>
      <c r="N769" s="832">
        <v>6</v>
      </c>
      <c r="O769" s="836">
        <v>1</v>
      </c>
      <c r="P769" s="835">
        <v>11633.82</v>
      </c>
      <c r="Q769" s="837">
        <v>1</v>
      </c>
      <c r="R769" s="832">
        <v>6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7</v>
      </c>
      <c r="B770" s="832" t="s">
        <v>1830</v>
      </c>
      <c r="C770" s="832" t="s">
        <v>1836</v>
      </c>
      <c r="D770" s="833" t="s">
        <v>2769</v>
      </c>
      <c r="E770" s="834" t="s">
        <v>1859</v>
      </c>
      <c r="F770" s="832" t="s">
        <v>1831</v>
      </c>
      <c r="G770" s="832" t="s">
        <v>2124</v>
      </c>
      <c r="H770" s="832" t="s">
        <v>570</v>
      </c>
      <c r="I770" s="832" t="s">
        <v>2411</v>
      </c>
      <c r="J770" s="832" t="s">
        <v>2412</v>
      </c>
      <c r="K770" s="832" t="s">
        <v>2413</v>
      </c>
      <c r="L770" s="835">
        <v>1938.97</v>
      </c>
      <c r="M770" s="835">
        <v>11633.82</v>
      </c>
      <c r="N770" s="832">
        <v>6</v>
      </c>
      <c r="O770" s="836">
        <v>1</v>
      </c>
      <c r="P770" s="835">
        <v>11633.82</v>
      </c>
      <c r="Q770" s="837">
        <v>1</v>
      </c>
      <c r="R770" s="832">
        <v>6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7</v>
      </c>
      <c r="B771" s="832" t="s">
        <v>1830</v>
      </c>
      <c r="C771" s="832" t="s">
        <v>1836</v>
      </c>
      <c r="D771" s="833" t="s">
        <v>2769</v>
      </c>
      <c r="E771" s="834" t="s">
        <v>1859</v>
      </c>
      <c r="F771" s="832" t="s">
        <v>1831</v>
      </c>
      <c r="G771" s="832" t="s">
        <v>2124</v>
      </c>
      <c r="H771" s="832" t="s">
        <v>570</v>
      </c>
      <c r="I771" s="832" t="s">
        <v>2414</v>
      </c>
      <c r="J771" s="832" t="s">
        <v>2412</v>
      </c>
      <c r="K771" s="832" t="s">
        <v>2415</v>
      </c>
      <c r="L771" s="835">
        <v>969.48</v>
      </c>
      <c r="M771" s="835">
        <v>5816.88</v>
      </c>
      <c r="N771" s="832">
        <v>6</v>
      </c>
      <c r="O771" s="836">
        <v>1</v>
      </c>
      <c r="P771" s="835">
        <v>5816.88</v>
      </c>
      <c r="Q771" s="837">
        <v>1</v>
      </c>
      <c r="R771" s="832">
        <v>6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7</v>
      </c>
      <c r="B772" s="832" t="s">
        <v>1830</v>
      </c>
      <c r="C772" s="832" t="s">
        <v>1836</v>
      </c>
      <c r="D772" s="833" t="s">
        <v>2769</v>
      </c>
      <c r="E772" s="834" t="s">
        <v>1859</v>
      </c>
      <c r="F772" s="832" t="s">
        <v>1831</v>
      </c>
      <c r="G772" s="832" t="s">
        <v>2124</v>
      </c>
      <c r="H772" s="832" t="s">
        <v>660</v>
      </c>
      <c r="I772" s="832" t="s">
        <v>2133</v>
      </c>
      <c r="J772" s="832" t="s">
        <v>1762</v>
      </c>
      <c r="K772" s="832" t="s">
        <v>2127</v>
      </c>
      <c r="L772" s="835">
        <v>1938.97</v>
      </c>
      <c r="M772" s="835">
        <v>23267.64</v>
      </c>
      <c r="N772" s="832">
        <v>12</v>
      </c>
      <c r="O772" s="836">
        <v>1</v>
      </c>
      <c r="P772" s="835">
        <v>23267.64</v>
      </c>
      <c r="Q772" s="837">
        <v>1</v>
      </c>
      <c r="R772" s="832">
        <v>12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7</v>
      </c>
      <c r="B773" s="832" t="s">
        <v>1830</v>
      </c>
      <c r="C773" s="832" t="s">
        <v>1836</v>
      </c>
      <c r="D773" s="833" t="s">
        <v>2769</v>
      </c>
      <c r="E773" s="834" t="s">
        <v>1859</v>
      </c>
      <c r="F773" s="832" t="s">
        <v>1831</v>
      </c>
      <c r="G773" s="832" t="s">
        <v>2134</v>
      </c>
      <c r="H773" s="832" t="s">
        <v>570</v>
      </c>
      <c r="I773" s="832" t="s">
        <v>2310</v>
      </c>
      <c r="J773" s="832" t="s">
        <v>2136</v>
      </c>
      <c r="K773" s="832" t="s">
        <v>2311</v>
      </c>
      <c r="L773" s="835">
        <v>113.16</v>
      </c>
      <c r="M773" s="835">
        <v>792.12</v>
      </c>
      <c r="N773" s="832">
        <v>7</v>
      </c>
      <c r="O773" s="836">
        <v>2.5</v>
      </c>
      <c r="P773" s="835">
        <v>792.12</v>
      </c>
      <c r="Q773" s="837">
        <v>1</v>
      </c>
      <c r="R773" s="832">
        <v>7</v>
      </c>
      <c r="S773" s="837">
        <v>1</v>
      </c>
      <c r="T773" s="836">
        <v>2.5</v>
      </c>
      <c r="U773" s="838">
        <v>1</v>
      </c>
    </row>
    <row r="774" spans="1:21" ht="14.4" customHeight="1" x14ac:dyDescent="0.3">
      <c r="A774" s="831">
        <v>7</v>
      </c>
      <c r="B774" s="832" t="s">
        <v>1830</v>
      </c>
      <c r="C774" s="832" t="s">
        <v>1836</v>
      </c>
      <c r="D774" s="833" t="s">
        <v>2769</v>
      </c>
      <c r="E774" s="834" t="s">
        <v>1859</v>
      </c>
      <c r="F774" s="832" t="s">
        <v>1831</v>
      </c>
      <c r="G774" s="832" t="s">
        <v>2134</v>
      </c>
      <c r="H774" s="832" t="s">
        <v>570</v>
      </c>
      <c r="I774" s="832" t="s">
        <v>2135</v>
      </c>
      <c r="J774" s="832" t="s">
        <v>2136</v>
      </c>
      <c r="K774" s="832" t="s">
        <v>2137</v>
      </c>
      <c r="L774" s="835">
        <v>339.47</v>
      </c>
      <c r="M774" s="835">
        <v>4073.6400000000003</v>
      </c>
      <c r="N774" s="832">
        <v>12</v>
      </c>
      <c r="O774" s="836">
        <v>3</v>
      </c>
      <c r="P774" s="835">
        <v>4073.6400000000003</v>
      </c>
      <c r="Q774" s="837">
        <v>1</v>
      </c>
      <c r="R774" s="832">
        <v>12</v>
      </c>
      <c r="S774" s="837">
        <v>1</v>
      </c>
      <c r="T774" s="836">
        <v>3</v>
      </c>
      <c r="U774" s="838">
        <v>1</v>
      </c>
    </row>
    <row r="775" spans="1:21" ht="14.4" customHeight="1" x14ac:dyDescent="0.3">
      <c r="A775" s="831">
        <v>7</v>
      </c>
      <c r="B775" s="832" t="s">
        <v>1830</v>
      </c>
      <c r="C775" s="832" t="s">
        <v>1836</v>
      </c>
      <c r="D775" s="833" t="s">
        <v>2769</v>
      </c>
      <c r="E775" s="834" t="s">
        <v>1859</v>
      </c>
      <c r="F775" s="832" t="s">
        <v>1831</v>
      </c>
      <c r="G775" s="832" t="s">
        <v>2134</v>
      </c>
      <c r="H775" s="832" t="s">
        <v>570</v>
      </c>
      <c r="I775" s="832" t="s">
        <v>2713</v>
      </c>
      <c r="J775" s="832" t="s">
        <v>2332</v>
      </c>
      <c r="K775" s="832" t="s">
        <v>2137</v>
      </c>
      <c r="L775" s="835">
        <v>339.47</v>
      </c>
      <c r="M775" s="835">
        <v>1018.4100000000001</v>
      </c>
      <c r="N775" s="832">
        <v>3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7</v>
      </c>
      <c r="B776" s="832" t="s">
        <v>1830</v>
      </c>
      <c r="C776" s="832" t="s">
        <v>1836</v>
      </c>
      <c r="D776" s="833" t="s">
        <v>2769</v>
      </c>
      <c r="E776" s="834" t="s">
        <v>1859</v>
      </c>
      <c r="F776" s="832" t="s">
        <v>1831</v>
      </c>
      <c r="G776" s="832" t="s">
        <v>2142</v>
      </c>
      <c r="H776" s="832" t="s">
        <v>570</v>
      </c>
      <c r="I776" s="832" t="s">
        <v>2333</v>
      </c>
      <c r="J776" s="832" t="s">
        <v>2144</v>
      </c>
      <c r="K776" s="832" t="s">
        <v>2334</v>
      </c>
      <c r="L776" s="835">
        <v>552.64</v>
      </c>
      <c r="M776" s="835">
        <v>2763.2</v>
      </c>
      <c r="N776" s="832">
        <v>5</v>
      </c>
      <c r="O776" s="836">
        <v>1</v>
      </c>
      <c r="P776" s="835">
        <v>2763.2</v>
      </c>
      <c r="Q776" s="837">
        <v>1</v>
      </c>
      <c r="R776" s="832">
        <v>5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7</v>
      </c>
      <c r="B777" s="832" t="s">
        <v>1830</v>
      </c>
      <c r="C777" s="832" t="s">
        <v>1836</v>
      </c>
      <c r="D777" s="833" t="s">
        <v>2769</v>
      </c>
      <c r="E777" s="834" t="s">
        <v>1859</v>
      </c>
      <c r="F777" s="832" t="s">
        <v>1831</v>
      </c>
      <c r="G777" s="832" t="s">
        <v>2142</v>
      </c>
      <c r="H777" s="832" t="s">
        <v>570</v>
      </c>
      <c r="I777" s="832" t="s">
        <v>2146</v>
      </c>
      <c r="J777" s="832" t="s">
        <v>2144</v>
      </c>
      <c r="K777" s="832" t="s">
        <v>2147</v>
      </c>
      <c r="L777" s="835">
        <v>2863.58</v>
      </c>
      <c r="M777" s="835">
        <v>14317.9</v>
      </c>
      <c r="N777" s="832">
        <v>5</v>
      </c>
      <c r="O777" s="836">
        <v>1</v>
      </c>
      <c r="P777" s="835">
        <v>14317.9</v>
      </c>
      <c r="Q777" s="837">
        <v>1</v>
      </c>
      <c r="R777" s="832">
        <v>5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7</v>
      </c>
      <c r="B778" s="832" t="s">
        <v>1830</v>
      </c>
      <c r="C778" s="832" t="s">
        <v>1836</v>
      </c>
      <c r="D778" s="833" t="s">
        <v>2769</v>
      </c>
      <c r="E778" s="834" t="s">
        <v>1859</v>
      </c>
      <c r="F778" s="832" t="s">
        <v>1831</v>
      </c>
      <c r="G778" s="832" t="s">
        <v>2166</v>
      </c>
      <c r="H778" s="832" t="s">
        <v>660</v>
      </c>
      <c r="I778" s="832" t="s">
        <v>1753</v>
      </c>
      <c r="J778" s="832" t="s">
        <v>1754</v>
      </c>
      <c r="K778" s="832" t="s">
        <v>1755</v>
      </c>
      <c r="L778" s="835">
        <v>70.48</v>
      </c>
      <c r="M778" s="835">
        <v>211.44</v>
      </c>
      <c r="N778" s="832">
        <v>3</v>
      </c>
      <c r="O778" s="836">
        <v>0.5</v>
      </c>
      <c r="P778" s="835">
        <v>211.44</v>
      </c>
      <c r="Q778" s="837">
        <v>1</v>
      </c>
      <c r="R778" s="832">
        <v>3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7</v>
      </c>
      <c r="B779" s="832" t="s">
        <v>1830</v>
      </c>
      <c r="C779" s="832" t="s">
        <v>1836</v>
      </c>
      <c r="D779" s="833" t="s">
        <v>2769</v>
      </c>
      <c r="E779" s="834" t="s">
        <v>1859</v>
      </c>
      <c r="F779" s="832" t="s">
        <v>1831</v>
      </c>
      <c r="G779" s="832" t="s">
        <v>2167</v>
      </c>
      <c r="H779" s="832" t="s">
        <v>570</v>
      </c>
      <c r="I779" s="832" t="s">
        <v>2168</v>
      </c>
      <c r="J779" s="832" t="s">
        <v>2169</v>
      </c>
      <c r="K779" s="832" t="s">
        <v>757</v>
      </c>
      <c r="L779" s="835">
        <v>208.18</v>
      </c>
      <c r="M779" s="835">
        <v>2289.98</v>
      </c>
      <c r="N779" s="832">
        <v>11</v>
      </c>
      <c r="O779" s="836">
        <v>2</v>
      </c>
      <c r="P779" s="835">
        <v>416.36</v>
      </c>
      <c r="Q779" s="837">
        <v>0.18181818181818182</v>
      </c>
      <c r="R779" s="832">
        <v>2</v>
      </c>
      <c r="S779" s="837">
        <v>0.18181818181818182</v>
      </c>
      <c r="T779" s="836">
        <v>1</v>
      </c>
      <c r="U779" s="838">
        <v>0.5</v>
      </c>
    </row>
    <row r="780" spans="1:21" ht="14.4" customHeight="1" x14ac:dyDescent="0.3">
      <c r="A780" s="831">
        <v>7</v>
      </c>
      <c r="B780" s="832" t="s">
        <v>1830</v>
      </c>
      <c r="C780" s="832" t="s">
        <v>1836</v>
      </c>
      <c r="D780" s="833" t="s">
        <v>2769</v>
      </c>
      <c r="E780" s="834" t="s">
        <v>1859</v>
      </c>
      <c r="F780" s="832" t="s">
        <v>1831</v>
      </c>
      <c r="G780" s="832" t="s">
        <v>2006</v>
      </c>
      <c r="H780" s="832" t="s">
        <v>570</v>
      </c>
      <c r="I780" s="832" t="s">
        <v>2007</v>
      </c>
      <c r="J780" s="832" t="s">
        <v>723</v>
      </c>
      <c r="K780" s="832" t="s">
        <v>2008</v>
      </c>
      <c r="L780" s="835">
        <v>35.25</v>
      </c>
      <c r="M780" s="835">
        <v>70.5</v>
      </c>
      <c r="N780" s="832">
        <v>2</v>
      </c>
      <c r="O780" s="836">
        <v>1</v>
      </c>
      <c r="P780" s="835">
        <v>70.5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7</v>
      </c>
      <c r="B781" s="832" t="s">
        <v>1830</v>
      </c>
      <c r="C781" s="832" t="s">
        <v>1836</v>
      </c>
      <c r="D781" s="833" t="s">
        <v>2769</v>
      </c>
      <c r="E781" s="834" t="s">
        <v>1859</v>
      </c>
      <c r="F781" s="832" t="s">
        <v>1831</v>
      </c>
      <c r="G781" s="832" t="s">
        <v>2174</v>
      </c>
      <c r="H781" s="832" t="s">
        <v>570</v>
      </c>
      <c r="I781" s="832" t="s">
        <v>2178</v>
      </c>
      <c r="J781" s="832" t="s">
        <v>2176</v>
      </c>
      <c r="K781" s="832" t="s">
        <v>2179</v>
      </c>
      <c r="L781" s="835">
        <v>552.64</v>
      </c>
      <c r="M781" s="835">
        <v>1657.92</v>
      </c>
      <c r="N781" s="832">
        <v>3</v>
      </c>
      <c r="O781" s="836">
        <v>1</v>
      </c>
      <c r="P781" s="835">
        <v>1657.92</v>
      </c>
      <c r="Q781" s="837">
        <v>1</v>
      </c>
      <c r="R781" s="832">
        <v>3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7</v>
      </c>
      <c r="B782" s="832" t="s">
        <v>1830</v>
      </c>
      <c r="C782" s="832" t="s">
        <v>1836</v>
      </c>
      <c r="D782" s="833" t="s">
        <v>2769</v>
      </c>
      <c r="E782" s="834" t="s">
        <v>1859</v>
      </c>
      <c r="F782" s="832" t="s">
        <v>1831</v>
      </c>
      <c r="G782" s="832" t="s">
        <v>2174</v>
      </c>
      <c r="H782" s="832" t="s">
        <v>570</v>
      </c>
      <c r="I782" s="832" t="s">
        <v>2351</v>
      </c>
      <c r="J782" s="832" t="s">
        <v>2176</v>
      </c>
      <c r="K782" s="832" t="s">
        <v>2186</v>
      </c>
      <c r="L782" s="835">
        <v>1019.46</v>
      </c>
      <c r="M782" s="835">
        <v>6116.76</v>
      </c>
      <c r="N782" s="832">
        <v>6</v>
      </c>
      <c r="O782" s="836">
        <v>1</v>
      </c>
      <c r="P782" s="835">
        <v>6116.76</v>
      </c>
      <c r="Q782" s="837">
        <v>1</v>
      </c>
      <c r="R782" s="832">
        <v>6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7</v>
      </c>
      <c r="B783" s="832" t="s">
        <v>1830</v>
      </c>
      <c r="C783" s="832" t="s">
        <v>1836</v>
      </c>
      <c r="D783" s="833" t="s">
        <v>2769</v>
      </c>
      <c r="E783" s="834" t="s">
        <v>1859</v>
      </c>
      <c r="F783" s="832" t="s">
        <v>1831</v>
      </c>
      <c r="G783" s="832" t="s">
        <v>2190</v>
      </c>
      <c r="H783" s="832" t="s">
        <v>570</v>
      </c>
      <c r="I783" s="832" t="s">
        <v>2191</v>
      </c>
      <c r="J783" s="832" t="s">
        <v>2192</v>
      </c>
      <c r="K783" s="832" t="s">
        <v>2193</v>
      </c>
      <c r="L783" s="835">
        <v>169.29</v>
      </c>
      <c r="M783" s="835">
        <v>507.87</v>
      </c>
      <c r="N783" s="832">
        <v>3</v>
      </c>
      <c r="O783" s="836">
        <v>0.5</v>
      </c>
      <c r="P783" s="835">
        <v>507.87</v>
      </c>
      <c r="Q783" s="837">
        <v>1</v>
      </c>
      <c r="R783" s="832">
        <v>3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7</v>
      </c>
      <c r="B784" s="832" t="s">
        <v>1830</v>
      </c>
      <c r="C784" s="832" t="s">
        <v>1836</v>
      </c>
      <c r="D784" s="833" t="s">
        <v>2769</v>
      </c>
      <c r="E784" s="834" t="s">
        <v>1859</v>
      </c>
      <c r="F784" s="832" t="s">
        <v>1831</v>
      </c>
      <c r="G784" s="832" t="s">
        <v>2190</v>
      </c>
      <c r="H784" s="832" t="s">
        <v>660</v>
      </c>
      <c r="I784" s="832" t="s">
        <v>2200</v>
      </c>
      <c r="J784" s="832" t="s">
        <v>2195</v>
      </c>
      <c r="K784" s="832" t="s">
        <v>2201</v>
      </c>
      <c r="L784" s="835">
        <v>1286.6199999999999</v>
      </c>
      <c r="M784" s="835">
        <v>5146.4799999999996</v>
      </c>
      <c r="N784" s="832">
        <v>4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7</v>
      </c>
      <c r="B785" s="832" t="s">
        <v>1830</v>
      </c>
      <c r="C785" s="832" t="s">
        <v>1836</v>
      </c>
      <c r="D785" s="833" t="s">
        <v>2769</v>
      </c>
      <c r="E785" s="834" t="s">
        <v>1859</v>
      </c>
      <c r="F785" s="832" t="s">
        <v>1831</v>
      </c>
      <c r="G785" s="832" t="s">
        <v>2190</v>
      </c>
      <c r="H785" s="832" t="s">
        <v>570</v>
      </c>
      <c r="I785" s="832" t="s">
        <v>2202</v>
      </c>
      <c r="J785" s="832" t="s">
        <v>2203</v>
      </c>
      <c r="K785" s="832" t="s">
        <v>2193</v>
      </c>
      <c r="L785" s="835">
        <v>169.29</v>
      </c>
      <c r="M785" s="835">
        <v>338.58</v>
      </c>
      <c r="N785" s="832">
        <v>2</v>
      </c>
      <c r="O785" s="836">
        <v>0.5</v>
      </c>
      <c r="P785" s="835">
        <v>338.58</v>
      </c>
      <c r="Q785" s="837">
        <v>1</v>
      </c>
      <c r="R785" s="832">
        <v>2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7</v>
      </c>
      <c r="B786" s="832" t="s">
        <v>1830</v>
      </c>
      <c r="C786" s="832" t="s">
        <v>1836</v>
      </c>
      <c r="D786" s="833" t="s">
        <v>2769</v>
      </c>
      <c r="E786" s="834" t="s">
        <v>1859</v>
      </c>
      <c r="F786" s="832" t="s">
        <v>1831</v>
      </c>
      <c r="G786" s="832" t="s">
        <v>2190</v>
      </c>
      <c r="H786" s="832" t="s">
        <v>660</v>
      </c>
      <c r="I786" s="832" t="s">
        <v>2206</v>
      </c>
      <c r="J786" s="832" t="s">
        <v>2195</v>
      </c>
      <c r="K786" s="832" t="s">
        <v>2207</v>
      </c>
      <c r="L786" s="835">
        <v>2573.2199999999998</v>
      </c>
      <c r="M786" s="835">
        <v>2573.2199999999998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7</v>
      </c>
      <c r="B787" s="832" t="s">
        <v>1830</v>
      </c>
      <c r="C787" s="832" t="s">
        <v>1836</v>
      </c>
      <c r="D787" s="833" t="s">
        <v>2769</v>
      </c>
      <c r="E787" s="834" t="s">
        <v>1859</v>
      </c>
      <c r="F787" s="832" t="s">
        <v>1831</v>
      </c>
      <c r="G787" s="832" t="s">
        <v>2190</v>
      </c>
      <c r="H787" s="832" t="s">
        <v>570</v>
      </c>
      <c r="I787" s="832" t="s">
        <v>2621</v>
      </c>
      <c r="J787" s="832" t="s">
        <v>2622</v>
      </c>
      <c r="K787" s="832" t="s">
        <v>2623</v>
      </c>
      <c r="L787" s="835">
        <v>1715.48</v>
      </c>
      <c r="M787" s="835">
        <v>5146.4400000000005</v>
      </c>
      <c r="N787" s="832">
        <v>3</v>
      </c>
      <c r="O787" s="836">
        <v>1</v>
      </c>
      <c r="P787" s="835">
        <v>5146.4400000000005</v>
      </c>
      <c r="Q787" s="837">
        <v>1</v>
      </c>
      <c r="R787" s="832">
        <v>3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7</v>
      </c>
      <c r="B788" s="832" t="s">
        <v>1830</v>
      </c>
      <c r="C788" s="832" t="s">
        <v>1836</v>
      </c>
      <c r="D788" s="833" t="s">
        <v>2769</v>
      </c>
      <c r="E788" s="834" t="s">
        <v>1859</v>
      </c>
      <c r="F788" s="832" t="s">
        <v>1831</v>
      </c>
      <c r="G788" s="832" t="s">
        <v>2208</v>
      </c>
      <c r="H788" s="832" t="s">
        <v>660</v>
      </c>
      <c r="I788" s="832" t="s">
        <v>1667</v>
      </c>
      <c r="J788" s="832" t="s">
        <v>677</v>
      </c>
      <c r="K788" s="832" t="s">
        <v>927</v>
      </c>
      <c r="L788" s="835">
        <v>0</v>
      </c>
      <c r="M788" s="835">
        <v>0</v>
      </c>
      <c r="N788" s="832">
        <v>9</v>
      </c>
      <c r="O788" s="836">
        <v>1.5</v>
      </c>
      <c r="P788" s="835">
        <v>0</v>
      </c>
      <c r="Q788" s="837"/>
      <c r="R788" s="832">
        <v>6</v>
      </c>
      <c r="S788" s="837">
        <v>0.66666666666666663</v>
      </c>
      <c r="T788" s="836">
        <v>1</v>
      </c>
      <c r="U788" s="838">
        <v>0.66666666666666663</v>
      </c>
    </row>
    <row r="789" spans="1:21" ht="14.4" customHeight="1" x14ac:dyDescent="0.3">
      <c r="A789" s="831">
        <v>7</v>
      </c>
      <c r="B789" s="832" t="s">
        <v>1830</v>
      </c>
      <c r="C789" s="832" t="s">
        <v>1836</v>
      </c>
      <c r="D789" s="833" t="s">
        <v>2769</v>
      </c>
      <c r="E789" s="834" t="s">
        <v>1859</v>
      </c>
      <c r="F789" s="832" t="s">
        <v>1831</v>
      </c>
      <c r="G789" s="832" t="s">
        <v>2218</v>
      </c>
      <c r="H789" s="832" t="s">
        <v>570</v>
      </c>
      <c r="I789" s="832" t="s">
        <v>2361</v>
      </c>
      <c r="J789" s="832" t="s">
        <v>2313</v>
      </c>
      <c r="K789" s="832" t="s">
        <v>2362</v>
      </c>
      <c r="L789" s="835">
        <v>355.79</v>
      </c>
      <c r="M789" s="835">
        <v>1778.95</v>
      </c>
      <c r="N789" s="832">
        <v>5</v>
      </c>
      <c r="O789" s="836"/>
      <c r="P789" s="835">
        <v>1778.95</v>
      </c>
      <c r="Q789" s="837">
        <v>1</v>
      </c>
      <c r="R789" s="832">
        <v>5</v>
      </c>
      <c r="S789" s="837">
        <v>1</v>
      </c>
      <c r="T789" s="836"/>
      <c r="U789" s="838"/>
    </row>
    <row r="790" spans="1:21" ht="14.4" customHeight="1" x14ac:dyDescent="0.3">
      <c r="A790" s="831">
        <v>7</v>
      </c>
      <c r="B790" s="832" t="s">
        <v>1830</v>
      </c>
      <c r="C790" s="832" t="s">
        <v>1836</v>
      </c>
      <c r="D790" s="833" t="s">
        <v>2769</v>
      </c>
      <c r="E790" s="834" t="s">
        <v>1859</v>
      </c>
      <c r="F790" s="832" t="s">
        <v>1831</v>
      </c>
      <c r="G790" s="832" t="s">
        <v>2218</v>
      </c>
      <c r="H790" s="832" t="s">
        <v>570</v>
      </c>
      <c r="I790" s="832" t="s">
        <v>2502</v>
      </c>
      <c r="J790" s="832" t="s">
        <v>2313</v>
      </c>
      <c r="K790" s="832" t="s">
        <v>2503</v>
      </c>
      <c r="L790" s="835">
        <v>1274.33</v>
      </c>
      <c r="M790" s="835">
        <v>3822.99</v>
      </c>
      <c r="N790" s="832">
        <v>3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7</v>
      </c>
      <c r="B791" s="832" t="s">
        <v>1830</v>
      </c>
      <c r="C791" s="832" t="s">
        <v>1836</v>
      </c>
      <c r="D791" s="833" t="s">
        <v>2769</v>
      </c>
      <c r="E791" s="834" t="s">
        <v>1859</v>
      </c>
      <c r="F791" s="832" t="s">
        <v>1831</v>
      </c>
      <c r="G791" s="832" t="s">
        <v>2222</v>
      </c>
      <c r="H791" s="832" t="s">
        <v>570</v>
      </c>
      <c r="I791" s="832" t="s">
        <v>2766</v>
      </c>
      <c r="J791" s="832" t="s">
        <v>2631</v>
      </c>
      <c r="K791" s="832" t="s">
        <v>2767</v>
      </c>
      <c r="L791" s="835">
        <v>93.96</v>
      </c>
      <c r="M791" s="835">
        <v>375.84</v>
      </c>
      <c r="N791" s="832">
        <v>4</v>
      </c>
      <c r="O791" s="836">
        <v>0.5</v>
      </c>
      <c r="P791" s="835">
        <v>375.84</v>
      </c>
      <c r="Q791" s="837">
        <v>1</v>
      </c>
      <c r="R791" s="832">
        <v>4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7</v>
      </c>
      <c r="B792" s="832" t="s">
        <v>1830</v>
      </c>
      <c r="C792" s="832" t="s">
        <v>1836</v>
      </c>
      <c r="D792" s="833" t="s">
        <v>2769</v>
      </c>
      <c r="E792" s="834" t="s">
        <v>1859</v>
      </c>
      <c r="F792" s="832" t="s">
        <v>1831</v>
      </c>
      <c r="G792" s="832" t="s">
        <v>2222</v>
      </c>
      <c r="H792" s="832" t="s">
        <v>570</v>
      </c>
      <c r="I792" s="832" t="s">
        <v>2629</v>
      </c>
      <c r="J792" s="832" t="s">
        <v>1342</v>
      </c>
      <c r="K792" s="832" t="s">
        <v>2277</v>
      </c>
      <c r="L792" s="835">
        <v>300.68</v>
      </c>
      <c r="M792" s="835">
        <v>300.68</v>
      </c>
      <c r="N792" s="832">
        <v>1</v>
      </c>
      <c r="O792" s="836">
        <v>0.5</v>
      </c>
      <c r="P792" s="835">
        <v>300.68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7</v>
      </c>
      <c r="B793" s="832" t="s">
        <v>1830</v>
      </c>
      <c r="C793" s="832" t="s">
        <v>1836</v>
      </c>
      <c r="D793" s="833" t="s">
        <v>2769</v>
      </c>
      <c r="E793" s="834" t="s">
        <v>1859</v>
      </c>
      <c r="F793" s="832" t="s">
        <v>1831</v>
      </c>
      <c r="G793" s="832" t="s">
        <v>2233</v>
      </c>
      <c r="H793" s="832" t="s">
        <v>660</v>
      </c>
      <c r="I793" s="832" t="s">
        <v>2237</v>
      </c>
      <c r="J793" s="832" t="s">
        <v>2235</v>
      </c>
      <c r="K793" s="832" t="s">
        <v>2238</v>
      </c>
      <c r="L793" s="835">
        <v>533.42999999999995</v>
      </c>
      <c r="M793" s="835">
        <v>533.42999999999995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7</v>
      </c>
      <c r="B794" s="832" t="s">
        <v>1830</v>
      </c>
      <c r="C794" s="832" t="s">
        <v>1836</v>
      </c>
      <c r="D794" s="833" t="s">
        <v>2769</v>
      </c>
      <c r="E794" s="834" t="s">
        <v>1859</v>
      </c>
      <c r="F794" s="832" t="s">
        <v>1831</v>
      </c>
      <c r="G794" s="832" t="s">
        <v>1986</v>
      </c>
      <c r="H794" s="832" t="s">
        <v>660</v>
      </c>
      <c r="I794" s="832" t="s">
        <v>1693</v>
      </c>
      <c r="J794" s="832" t="s">
        <v>1011</v>
      </c>
      <c r="K794" s="832" t="s">
        <v>1694</v>
      </c>
      <c r="L794" s="835">
        <v>0</v>
      </c>
      <c r="M794" s="835">
        <v>0</v>
      </c>
      <c r="N794" s="832">
        <v>4</v>
      </c>
      <c r="O794" s="836">
        <v>2</v>
      </c>
      <c r="P794" s="835">
        <v>0</v>
      </c>
      <c r="Q794" s="837"/>
      <c r="R794" s="832">
        <v>2</v>
      </c>
      <c r="S794" s="837">
        <v>0.5</v>
      </c>
      <c r="T794" s="836">
        <v>1.5</v>
      </c>
      <c r="U794" s="838">
        <v>0.75</v>
      </c>
    </row>
    <row r="795" spans="1:21" ht="14.4" customHeight="1" x14ac:dyDescent="0.3">
      <c r="A795" s="831">
        <v>7</v>
      </c>
      <c r="B795" s="832" t="s">
        <v>1830</v>
      </c>
      <c r="C795" s="832" t="s">
        <v>1836</v>
      </c>
      <c r="D795" s="833" t="s">
        <v>2769</v>
      </c>
      <c r="E795" s="834" t="s">
        <v>1859</v>
      </c>
      <c r="F795" s="832" t="s">
        <v>1831</v>
      </c>
      <c r="G795" s="832" t="s">
        <v>1986</v>
      </c>
      <c r="H795" s="832" t="s">
        <v>570</v>
      </c>
      <c r="I795" s="832" t="s">
        <v>2707</v>
      </c>
      <c r="J795" s="832" t="s">
        <v>2708</v>
      </c>
      <c r="K795" s="832" t="s">
        <v>1681</v>
      </c>
      <c r="L795" s="835">
        <v>0</v>
      </c>
      <c r="M795" s="835">
        <v>0</v>
      </c>
      <c r="N795" s="832">
        <v>2</v>
      </c>
      <c r="O795" s="836">
        <v>1</v>
      </c>
      <c r="P795" s="835"/>
      <c r="Q795" s="837"/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7</v>
      </c>
      <c r="B796" s="832" t="s">
        <v>1830</v>
      </c>
      <c r="C796" s="832" t="s">
        <v>1836</v>
      </c>
      <c r="D796" s="833" t="s">
        <v>2769</v>
      </c>
      <c r="E796" s="834" t="s">
        <v>1859</v>
      </c>
      <c r="F796" s="832" t="s">
        <v>1831</v>
      </c>
      <c r="G796" s="832" t="s">
        <v>2030</v>
      </c>
      <c r="H796" s="832" t="s">
        <v>570</v>
      </c>
      <c r="I796" s="832" t="s">
        <v>2031</v>
      </c>
      <c r="J796" s="832" t="s">
        <v>2032</v>
      </c>
      <c r="K796" s="832" t="s">
        <v>2033</v>
      </c>
      <c r="L796" s="835">
        <v>299.83999999999997</v>
      </c>
      <c r="M796" s="835">
        <v>1499.1999999999998</v>
      </c>
      <c r="N796" s="832">
        <v>5</v>
      </c>
      <c r="O796" s="836">
        <v>1.5</v>
      </c>
      <c r="P796" s="835">
        <v>599.67999999999995</v>
      </c>
      <c r="Q796" s="837">
        <v>0.4</v>
      </c>
      <c r="R796" s="832">
        <v>2</v>
      </c>
      <c r="S796" s="837">
        <v>0.4</v>
      </c>
      <c r="T796" s="836">
        <v>1</v>
      </c>
      <c r="U796" s="838">
        <v>0.66666666666666663</v>
      </c>
    </row>
    <row r="797" spans="1:21" ht="14.4" customHeight="1" x14ac:dyDescent="0.3">
      <c r="A797" s="831">
        <v>7</v>
      </c>
      <c r="B797" s="832" t="s">
        <v>1830</v>
      </c>
      <c r="C797" s="832" t="s">
        <v>1836</v>
      </c>
      <c r="D797" s="833" t="s">
        <v>2769</v>
      </c>
      <c r="E797" s="834" t="s">
        <v>1859</v>
      </c>
      <c r="F797" s="832" t="s">
        <v>1831</v>
      </c>
      <c r="G797" s="832" t="s">
        <v>2030</v>
      </c>
      <c r="H797" s="832" t="s">
        <v>570</v>
      </c>
      <c r="I797" s="832" t="s">
        <v>2247</v>
      </c>
      <c r="J797" s="832" t="s">
        <v>1360</v>
      </c>
      <c r="K797" s="832" t="s">
        <v>2248</v>
      </c>
      <c r="L797" s="835">
        <v>50.32</v>
      </c>
      <c r="M797" s="835">
        <v>251.60000000000002</v>
      </c>
      <c r="N797" s="832">
        <v>5</v>
      </c>
      <c r="O797" s="836">
        <v>1</v>
      </c>
      <c r="P797" s="835">
        <v>251.60000000000002</v>
      </c>
      <c r="Q797" s="837">
        <v>1</v>
      </c>
      <c r="R797" s="832">
        <v>5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7</v>
      </c>
      <c r="B798" s="832" t="s">
        <v>1830</v>
      </c>
      <c r="C798" s="832" t="s">
        <v>1836</v>
      </c>
      <c r="D798" s="833" t="s">
        <v>2769</v>
      </c>
      <c r="E798" s="834" t="s">
        <v>1859</v>
      </c>
      <c r="F798" s="832" t="s">
        <v>1831</v>
      </c>
      <c r="G798" s="832" t="s">
        <v>2050</v>
      </c>
      <c r="H798" s="832" t="s">
        <v>660</v>
      </c>
      <c r="I798" s="832" t="s">
        <v>2370</v>
      </c>
      <c r="J798" s="832" t="s">
        <v>2371</v>
      </c>
      <c r="K798" s="832" t="s">
        <v>2372</v>
      </c>
      <c r="L798" s="835">
        <v>65.36</v>
      </c>
      <c r="M798" s="835">
        <v>261.44</v>
      </c>
      <c r="N798" s="832">
        <v>4</v>
      </c>
      <c r="O798" s="836">
        <v>1</v>
      </c>
      <c r="P798" s="835">
        <v>65.36</v>
      </c>
      <c r="Q798" s="837">
        <v>0.25</v>
      </c>
      <c r="R798" s="832">
        <v>1</v>
      </c>
      <c r="S798" s="837">
        <v>0.25</v>
      </c>
      <c r="T798" s="836">
        <v>0.5</v>
      </c>
      <c r="U798" s="838">
        <v>0.5</v>
      </c>
    </row>
    <row r="799" spans="1:21" ht="14.4" customHeight="1" x14ac:dyDescent="0.3">
      <c r="A799" s="831">
        <v>7</v>
      </c>
      <c r="B799" s="832" t="s">
        <v>1830</v>
      </c>
      <c r="C799" s="832" t="s">
        <v>1836</v>
      </c>
      <c r="D799" s="833" t="s">
        <v>2769</v>
      </c>
      <c r="E799" s="834" t="s">
        <v>1859</v>
      </c>
      <c r="F799" s="832" t="s">
        <v>1831</v>
      </c>
      <c r="G799" s="832" t="s">
        <v>2249</v>
      </c>
      <c r="H799" s="832" t="s">
        <v>570</v>
      </c>
      <c r="I799" s="832" t="s">
        <v>2250</v>
      </c>
      <c r="J799" s="832" t="s">
        <v>2251</v>
      </c>
      <c r="K799" s="832" t="s">
        <v>2252</v>
      </c>
      <c r="L799" s="835">
        <v>775.17</v>
      </c>
      <c r="M799" s="835">
        <v>3875.8499999999995</v>
      </c>
      <c r="N799" s="832">
        <v>5</v>
      </c>
      <c r="O799" s="836">
        <v>2</v>
      </c>
      <c r="P799" s="835">
        <v>3875.8499999999995</v>
      </c>
      <c r="Q799" s="837">
        <v>1</v>
      </c>
      <c r="R799" s="832">
        <v>5</v>
      </c>
      <c r="S799" s="837">
        <v>1</v>
      </c>
      <c r="T799" s="836">
        <v>2</v>
      </c>
      <c r="U799" s="838">
        <v>1</v>
      </c>
    </row>
    <row r="800" spans="1:21" ht="14.4" customHeight="1" thickBot="1" x14ac:dyDescent="0.35">
      <c r="A800" s="839">
        <v>7</v>
      </c>
      <c r="B800" s="840" t="s">
        <v>1830</v>
      </c>
      <c r="C800" s="840" t="s">
        <v>1836</v>
      </c>
      <c r="D800" s="841" t="s">
        <v>2769</v>
      </c>
      <c r="E800" s="842" t="s">
        <v>1859</v>
      </c>
      <c r="F800" s="840" t="s">
        <v>1831</v>
      </c>
      <c r="G800" s="840" t="s">
        <v>2535</v>
      </c>
      <c r="H800" s="840" t="s">
        <v>570</v>
      </c>
      <c r="I800" s="840" t="s">
        <v>2536</v>
      </c>
      <c r="J800" s="840" t="s">
        <v>2537</v>
      </c>
      <c r="K800" s="840" t="s">
        <v>2538</v>
      </c>
      <c r="L800" s="843">
        <v>0</v>
      </c>
      <c r="M800" s="843">
        <v>0</v>
      </c>
      <c r="N800" s="840">
        <v>9</v>
      </c>
      <c r="O800" s="844">
        <v>0.5</v>
      </c>
      <c r="P800" s="843">
        <v>0</v>
      </c>
      <c r="Q800" s="845"/>
      <c r="R800" s="840">
        <v>9</v>
      </c>
      <c r="S800" s="845">
        <v>1</v>
      </c>
      <c r="T800" s="844">
        <v>0.5</v>
      </c>
      <c r="U80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2771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1854</v>
      </c>
      <c r="B5" s="225">
        <v>190652.09</v>
      </c>
      <c r="C5" s="830">
        <v>0.40768531751484599</v>
      </c>
      <c r="D5" s="225">
        <v>276993.13</v>
      </c>
      <c r="E5" s="830">
        <v>0.59231468248515406</v>
      </c>
      <c r="F5" s="848">
        <v>467645.22</v>
      </c>
    </row>
    <row r="6" spans="1:6" ht="14.4" customHeight="1" x14ac:dyDescent="0.3">
      <c r="A6" s="857" t="s">
        <v>1851</v>
      </c>
      <c r="B6" s="849">
        <v>115058.50000000003</v>
      </c>
      <c r="C6" s="837">
        <v>0.44947012539465886</v>
      </c>
      <c r="D6" s="849">
        <v>140928.47999999998</v>
      </c>
      <c r="E6" s="837">
        <v>0.5505298746053412</v>
      </c>
      <c r="F6" s="850">
        <v>255986.98</v>
      </c>
    </row>
    <row r="7" spans="1:6" ht="14.4" customHeight="1" x14ac:dyDescent="0.3">
      <c r="A7" s="857" t="s">
        <v>1863</v>
      </c>
      <c r="B7" s="849">
        <v>102760</v>
      </c>
      <c r="C7" s="837">
        <v>0.43846794112804116</v>
      </c>
      <c r="D7" s="849">
        <v>131601.49</v>
      </c>
      <c r="E7" s="837">
        <v>0.56153205887195889</v>
      </c>
      <c r="F7" s="850">
        <v>234361.49</v>
      </c>
    </row>
    <row r="8" spans="1:6" ht="14.4" customHeight="1" x14ac:dyDescent="0.3">
      <c r="A8" s="857" t="s">
        <v>1852</v>
      </c>
      <c r="B8" s="849">
        <v>63787.9</v>
      </c>
      <c r="C8" s="837">
        <v>0.40113597095677445</v>
      </c>
      <c r="D8" s="849">
        <v>95230.25</v>
      </c>
      <c r="E8" s="837">
        <v>0.59886402904322555</v>
      </c>
      <c r="F8" s="850">
        <v>159018.15</v>
      </c>
    </row>
    <row r="9" spans="1:6" ht="14.4" customHeight="1" x14ac:dyDescent="0.3">
      <c r="A9" s="857" t="s">
        <v>1859</v>
      </c>
      <c r="B9" s="849">
        <v>62549.49</v>
      </c>
      <c r="C9" s="837">
        <v>0.6500105686033294</v>
      </c>
      <c r="D9" s="849">
        <v>33678.93</v>
      </c>
      <c r="E9" s="837">
        <v>0.34998943139667055</v>
      </c>
      <c r="F9" s="850">
        <v>96228.42</v>
      </c>
    </row>
    <row r="10" spans="1:6" ht="14.4" customHeight="1" x14ac:dyDescent="0.3">
      <c r="A10" s="857" t="s">
        <v>1843</v>
      </c>
      <c r="B10" s="849">
        <v>53247.71</v>
      </c>
      <c r="C10" s="837">
        <v>0.39478179082797571</v>
      </c>
      <c r="D10" s="849">
        <v>81631.13</v>
      </c>
      <c r="E10" s="837">
        <v>0.6052182091720244</v>
      </c>
      <c r="F10" s="850">
        <v>134878.84</v>
      </c>
    </row>
    <row r="11" spans="1:6" ht="14.4" customHeight="1" x14ac:dyDescent="0.3">
      <c r="A11" s="857" t="s">
        <v>1842</v>
      </c>
      <c r="B11" s="849">
        <v>48309.920000000006</v>
      </c>
      <c r="C11" s="837">
        <v>0.59128451786671155</v>
      </c>
      <c r="D11" s="849">
        <v>33393.42</v>
      </c>
      <c r="E11" s="837">
        <v>0.40871548213328857</v>
      </c>
      <c r="F11" s="850">
        <v>81703.34</v>
      </c>
    </row>
    <row r="12" spans="1:6" ht="14.4" customHeight="1" x14ac:dyDescent="0.3">
      <c r="A12" s="857" t="s">
        <v>1858</v>
      </c>
      <c r="B12" s="849">
        <v>39595.440000000002</v>
      </c>
      <c r="C12" s="837">
        <v>0.58307732407370583</v>
      </c>
      <c r="D12" s="849">
        <v>28312.260000000002</v>
      </c>
      <c r="E12" s="837">
        <v>0.41692267592629401</v>
      </c>
      <c r="F12" s="850">
        <v>67907.700000000012</v>
      </c>
    </row>
    <row r="13" spans="1:6" ht="14.4" customHeight="1" x14ac:dyDescent="0.3">
      <c r="A13" s="857" t="s">
        <v>1845</v>
      </c>
      <c r="B13" s="849">
        <v>13080.38</v>
      </c>
      <c r="C13" s="837">
        <v>0.50197618598982185</v>
      </c>
      <c r="D13" s="849">
        <v>12977.39</v>
      </c>
      <c r="E13" s="837">
        <v>0.4980238140101782</v>
      </c>
      <c r="F13" s="850">
        <v>26057.769999999997</v>
      </c>
    </row>
    <row r="14" spans="1:6" ht="14.4" customHeight="1" x14ac:dyDescent="0.3">
      <c r="A14" s="857" t="s">
        <v>1849</v>
      </c>
      <c r="B14" s="849">
        <v>899.46</v>
      </c>
      <c r="C14" s="837">
        <v>0.34798857912207809</v>
      </c>
      <c r="D14" s="849">
        <v>1685.28</v>
      </c>
      <c r="E14" s="837">
        <v>0.65201142087792197</v>
      </c>
      <c r="F14" s="850">
        <v>2584.7399999999998</v>
      </c>
    </row>
    <row r="15" spans="1:6" ht="14.4" customHeight="1" x14ac:dyDescent="0.3">
      <c r="A15" s="857" t="s">
        <v>1856</v>
      </c>
      <c r="B15" s="849">
        <v>315.35000000000002</v>
      </c>
      <c r="C15" s="837">
        <v>0.75406504065040647</v>
      </c>
      <c r="D15" s="849">
        <v>102.85</v>
      </c>
      <c r="E15" s="837">
        <v>0.24593495934959345</v>
      </c>
      <c r="F15" s="850">
        <v>418.20000000000005</v>
      </c>
    </row>
    <row r="16" spans="1:6" ht="14.4" customHeight="1" x14ac:dyDescent="0.3">
      <c r="A16" s="857" t="s">
        <v>1853</v>
      </c>
      <c r="B16" s="849">
        <v>136.04</v>
      </c>
      <c r="C16" s="837">
        <v>1</v>
      </c>
      <c r="D16" s="849"/>
      <c r="E16" s="837">
        <v>0</v>
      </c>
      <c r="F16" s="850">
        <v>136.04</v>
      </c>
    </row>
    <row r="17" spans="1:6" ht="14.4" customHeight="1" x14ac:dyDescent="0.3">
      <c r="A17" s="857" t="s">
        <v>1846</v>
      </c>
      <c r="B17" s="849">
        <v>84.18</v>
      </c>
      <c r="C17" s="837">
        <v>0.23213103904698879</v>
      </c>
      <c r="D17" s="849">
        <v>278.45999999999998</v>
      </c>
      <c r="E17" s="837">
        <v>0.76786896095301127</v>
      </c>
      <c r="F17" s="850">
        <v>362.64</v>
      </c>
    </row>
    <row r="18" spans="1:6" ht="14.4" customHeight="1" x14ac:dyDescent="0.3">
      <c r="A18" s="857" t="s">
        <v>1862</v>
      </c>
      <c r="B18" s="849">
        <v>58.85</v>
      </c>
      <c r="C18" s="837">
        <v>2.7933623824034783E-2</v>
      </c>
      <c r="D18" s="849">
        <v>2047.93</v>
      </c>
      <c r="E18" s="837">
        <v>0.97206637617596514</v>
      </c>
      <c r="F18" s="850">
        <v>2106.7800000000002</v>
      </c>
    </row>
    <row r="19" spans="1:6" ht="14.4" customHeight="1" x14ac:dyDescent="0.3">
      <c r="A19" s="857" t="s">
        <v>1864</v>
      </c>
      <c r="B19" s="849">
        <v>9.4</v>
      </c>
      <c r="C19" s="837">
        <v>1</v>
      </c>
      <c r="D19" s="849"/>
      <c r="E19" s="837">
        <v>0</v>
      </c>
      <c r="F19" s="850">
        <v>9.4</v>
      </c>
    </row>
    <row r="20" spans="1:6" ht="14.4" customHeight="1" x14ac:dyDescent="0.3">
      <c r="A20" s="857" t="s">
        <v>1872</v>
      </c>
      <c r="B20" s="849"/>
      <c r="C20" s="837">
        <v>0</v>
      </c>
      <c r="D20" s="849">
        <v>414.07</v>
      </c>
      <c r="E20" s="837">
        <v>1</v>
      </c>
      <c r="F20" s="850">
        <v>414.07</v>
      </c>
    </row>
    <row r="21" spans="1:6" ht="14.4" customHeight="1" x14ac:dyDescent="0.3">
      <c r="A21" s="857" t="s">
        <v>1841</v>
      </c>
      <c r="B21" s="849"/>
      <c r="C21" s="837">
        <v>0</v>
      </c>
      <c r="D21" s="849">
        <v>141.25</v>
      </c>
      <c r="E21" s="837">
        <v>1</v>
      </c>
      <c r="F21" s="850">
        <v>141.25</v>
      </c>
    </row>
    <row r="22" spans="1:6" ht="14.4" customHeight="1" x14ac:dyDescent="0.3">
      <c r="A22" s="857" t="s">
        <v>1855</v>
      </c>
      <c r="B22" s="849"/>
      <c r="C22" s="837">
        <v>0</v>
      </c>
      <c r="D22" s="849">
        <v>528.94000000000005</v>
      </c>
      <c r="E22" s="837">
        <v>1</v>
      </c>
      <c r="F22" s="850">
        <v>528.94000000000005</v>
      </c>
    </row>
    <row r="23" spans="1:6" ht="14.4" customHeight="1" x14ac:dyDescent="0.3">
      <c r="A23" s="857" t="s">
        <v>1866</v>
      </c>
      <c r="B23" s="849"/>
      <c r="C23" s="837">
        <v>0</v>
      </c>
      <c r="D23" s="849">
        <v>272.83</v>
      </c>
      <c r="E23" s="837">
        <v>1</v>
      </c>
      <c r="F23" s="850">
        <v>272.83</v>
      </c>
    </row>
    <row r="24" spans="1:6" ht="14.4" customHeight="1" x14ac:dyDescent="0.3">
      <c r="A24" s="857" t="s">
        <v>1865</v>
      </c>
      <c r="B24" s="849"/>
      <c r="C24" s="837">
        <v>0</v>
      </c>
      <c r="D24" s="849">
        <v>2609.3200000000002</v>
      </c>
      <c r="E24" s="837">
        <v>1</v>
      </c>
      <c r="F24" s="850">
        <v>2609.3200000000002</v>
      </c>
    </row>
    <row r="25" spans="1:6" ht="14.4" customHeight="1" x14ac:dyDescent="0.3">
      <c r="A25" s="857" t="s">
        <v>1848</v>
      </c>
      <c r="B25" s="849"/>
      <c r="C25" s="837">
        <v>0</v>
      </c>
      <c r="D25" s="849">
        <v>126.28</v>
      </c>
      <c r="E25" s="837">
        <v>1</v>
      </c>
      <c r="F25" s="850">
        <v>126.28</v>
      </c>
    </row>
    <row r="26" spans="1:6" ht="14.4" customHeight="1" x14ac:dyDescent="0.3">
      <c r="A26" s="857" t="s">
        <v>1847</v>
      </c>
      <c r="B26" s="849"/>
      <c r="C26" s="837">
        <v>0</v>
      </c>
      <c r="D26" s="849">
        <v>517.95000000000005</v>
      </c>
      <c r="E26" s="837">
        <v>1</v>
      </c>
      <c r="F26" s="850">
        <v>517.95000000000005</v>
      </c>
    </row>
    <row r="27" spans="1:6" ht="14.4" customHeight="1" thickBot="1" x14ac:dyDescent="0.35">
      <c r="A27" s="858" t="s">
        <v>1857</v>
      </c>
      <c r="B27" s="853"/>
      <c r="C27" s="854">
        <v>0</v>
      </c>
      <c r="D27" s="853">
        <v>119.7</v>
      </c>
      <c r="E27" s="854">
        <v>1</v>
      </c>
      <c r="F27" s="855">
        <v>119.7</v>
      </c>
    </row>
    <row r="28" spans="1:6" ht="14.4" customHeight="1" thickBot="1" x14ac:dyDescent="0.35">
      <c r="A28" s="771" t="s">
        <v>3</v>
      </c>
      <c r="B28" s="772">
        <v>690544.71000000008</v>
      </c>
      <c r="C28" s="773">
        <v>0.45011960314732202</v>
      </c>
      <c r="D28" s="772">
        <v>843591.33999999973</v>
      </c>
      <c r="E28" s="773">
        <v>0.54988039685267798</v>
      </c>
      <c r="F28" s="774">
        <v>1534136.0499999998</v>
      </c>
    </row>
    <row r="29" spans="1:6" ht="14.4" customHeight="1" thickBot="1" x14ac:dyDescent="0.35"/>
    <row r="30" spans="1:6" ht="14.4" customHeight="1" x14ac:dyDescent="0.3">
      <c r="A30" s="856" t="s">
        <v>1514</v>
      </c>
      <c r="B30" s="225">
        <v>329761.18000000017</v>
      </c>
      <c r="C30" s="830">
        <v>0.56173691649203172</v>
      </c>
      <c r="D30" s="225">
        <v>257277.29000000004</v>
      </c>
      <c r="E30" s="830">
        <v>0.43826308350796833</v>
      </c>
      <c r="F30" s="848">
        <v>587038.4700000002</v>
      </c>
    </row>
    <row r="31" spans="1:6" ht="14.4" customHeight="1" x14ac:dyDescent="0.3">
      <c r="A31" s="857" t="s">
        <v>2772</v>
      </c>
      <c r="B31" s="849">
        <v>208815.29999999984</v>
      </c>
      <c r="C31" s="837">
        <v>0.9685236189739912</v>
      </c>
      <c r="D31" s="849">
        <v>6786.36</v>
      </c>
      <c r="E31" s="837">
        <v>3.1476381026008825E-2</v>
      </c>
      <c r="F31" s="850">
        <v>215601.65999999983</v>
      </c>
    </row>
    <row r="32" spans="1:6" ht="14.4" customHeight="1" x14ac:dyDescent="0.3">
      <c r="A32" s="857" t="s">
        <v>2773</v>
      </c>
      <c r="B32" s="849">
        <v>107891.46999999999</v>
      </c>
      <c r="C32" s="837">
        <v>0.28248225444421082</v>
      </c>
      <c r="D32" s="849">
        <v>274049.23</v>
      </c>
      <c r="E32" s="837">
        <v>0.71751774555578918</v>
      </c>
      <c r="F32" s="850">
        <v>381940.69999999995</v>
      </c>
    </row>
    <row r="33" spans="1:6" ht="14.4" customHeight="1" x14ac:dyDescent="0.3">
      <c r="A33" s="857" t="s">
        <v>2774</v>
      </c>
      <c r="B33" s="849">
        <v>33256.420000000006</v>
      </c>
      <c r="C33" s="837">
        <v>0.12469977528376382</v>
      </c>
      <c r="D33" s="849">
        <v>233435.47999999998</v>
      </c>
      <c r="E33" s="837">
        <v>0.87530022471623625</v>
      </c>
      <c r="F33" s="850">
        <v>266691.89999999997</v>
      </c>
    </row>
    <row r="34" spans="1:6" ht="14.4" customHeight="1" x14ac:dyDescent="0.3">
      <c r="A34" s="857" t="s">
        <v>2775</v>
      </c>
      <c r="B34" s="849">
        <v>4801.32</v>
      </c>
      <c r="C34" s="837">
        <v>0.98962824941669214</v>
      </c>
      <c r="D34" s="849">
        <v>50.32</v>
      </c>
      <c r="E34" s="837">
        <v>1.0371750583307913E-2</v>
      </c>
      <c r="F34" s="850">
        <v>4851.6399999999994</v>
      </c>
    </row>
    <row r="35" spans="1:6" ht="14.4" customHeight="1" x14ac:dyDescent="0.3">
      <c r="A35" s="857" t="s">
        <v>2776</v>
      </c>
      <c r="B35" s="849">
        <v>2854.46</v>
      </c>
      <c r="C35" s="837">
        <v>1</v>
      </c>
      <c r="D35" s="849"/>
      <c r="E35" s="837">
        <v>0</v>
      </c>
      <c r="F35" s="850">
        <v>2854.46</v>
      </c>
    </row>
    <row r="36" spans="1:6" ht="14.4" customHeight="1" x14ac:dyDescent="0.3">
      <c r="A36" s="857" t="s">
        <v>1525</v>
      </c>
      <c r="B36" s="849">
        <v>915.2</v>
      </c>
      <c r="C36" s="837">
        <v>0.83202269152795083</v>
      </c>
      <c r="D36" s="849">
        <v>184.77</v>
      </c>
      <c r="E36" s="837">
        <v>0.16797730847204925</v>
      </c>
      <c r="F36" s="850">
        <v>1099.97</v>
      </c>
    </row>
    <row r="37" spans="1:6" ht="14.4" customHeight="1" x14ac:dyDescent="0.3">
      <c r="A37" s="857" t="s">
        <v>2777</v>
      </c>
      <c r="B37" s="849">
        <v>430.05</v>
      </c>
      <c r="C37" s="837">
        <v>1</v>
      </c>
      <c r="D37" s="849"/>
      <c r="E37" s="837">
        <v>0</v>
      </c>
      <c r="F37" s="850">
        <v>430.05</v>
      </c>
    </row>
    <row r="38" spans="1:6" ht="14.4" customHeight="1" x14ac:dyDescent="0.3">
      <c r="A38" s="857" t="s">
        <v>1533</v>
      </c>
      <c r="B38" s="849">
        <v>308.72000000000003</v>
      </c>
      <c r="C38" s="837">
        <v>0.36855048587732492</v>
      </c>
      <c r="D38" s="849">
        <v>528.94000000000005</v>
      </c>
      <c r="E38" s="837">
        <v>0.63144951412267503</v>
      </c>
      <c r="F38" s="850">
        <v>837.66000000000008</v>
      </c>
    </row>
    <row r="39" spans="1:6" ht="14.4" customHeight="1" x14ac:dyDescent="0.3">
      <c r="A39" s="857" t="s">
        <v>1500</v>
      </c>
      <c r="B39" s="849">
        <v>239.4</v>
      </c>
      <c r="C39" s="837">
        <v>0.66666666666666663</v>
      </c>
      <c r="D39" s="849">
        <v>119.7</v>
      </c>
      <c r="E39" s="837">
        <v>0.33333333333333331</v>
      </c>
      <c r="F39" s="850">
        <v>359.1</v>
      </c>
    </row>
    <row r="40" spans="1:6" ht="14.4" customHeight="1" x14ac:dyDescent="0.3">
      <c r="A40" s="857" t="s">
        <v>2778</v>
      </c>
      <c r="B40" s="849">
        <v>226.32</v>
      </c>
      <c r="C40" s="837">
        <v>1.5061932814941607E-2</v>
      </c>
      <c r="D40" s="849">
        <v>14799.64</v>
      </c>
      <c r="E40" s="837">
        <v>0.98493806718505839</v>
      </c>
      <c r="F40" s="850">
        <v>15025.96</v>
      </c>
    </row>
    <row r="41" spans="1:6" ht="14.4" customHeight="1" x14ac:dyDescent="0.3">
      <c r="A41" s="857" t="s">
        <v>2779</v>
      </c>
      <c r="B41" s="849">
        <v>193.6</v>
      </c>
      <c r="C41" s="837">
        <v>1</v>
      </c>
      <c r="D41" s="849"/>
      <c r="E41" s="837">
        <v>0</v>
      </c>
      <c r="F41" s="850">
        <v>193.6</v>
      </c>
    </row>
    <row r="42" spans="1:6" ht="14.4" customHeight="1" x14ac:dyDescent="0.3">
      <c r="A42" s="857" t="s">
        <v>2780</v>
      </c>
      <c r="B42" s="849">
        <v>170.52</v>
      </c>
      <c r="C42" s="837">
        <v>0.27776963299613938</v>
      </c>
      <c r="D42" s="849">
        <v>443.37</v>
      </c>
      <c r="E42" s="837">
        <v>0.72223036700386067</v>
      </c>
      <c r="F42" s="850">
        <v>613.89</v>
      </c>
    </row>
    <row r="43" spans="1:6" ht="14.4" customHeight="1" x14ac:dyDescent="0.3">
      <c r="A43" s="857" t="s">
        <v>1506</v>
      </c>
      <c r="B43" s="849">
        <v>136.04</v>
      </c>
      <c r="C43" s="837">
        <v>1</v>
      </c>
      <c r="D43" s="849"/>
      <c r="E43" s="837">
        <v>0</v>
      </c>
      <c r="F43" s="850">
        <v>136.04</v>
      </c>
    </row>
    <row r="44" spans="1:6" ht="14.4" customHeight="1" x14ac:dyDescent="0.3">
      <c r="A44" s="857" t="s">
        <v>2781</v>
      </c>
      <c r="B44" s="849">
        <v>121.75</v>
      </c>
      <c r="C44" s="837">
        <v>1</v>
      </c>
      <c r="D44" s="849"/>
      <c r="E44" s="837">
        <v>0</v>
      </c>
      <c r="F44" s="850">
        <v>121.75</v>
      </c>
    </row>
    <row r="45" spans="1:6" ht="14.4" customHeight="1" x14ac:dyDescent="0.3">
      <c r="A45" s="857" t="s">
        <v>1495</v>
      </c>
      <c r="B45" s="849">
        <v>98.609999999999985</v>
      </c>
      <c r="C45" s="837">
        <v>1</v>
      </c>
      <c r="D45" s="849"/>
      <c r="E45" s="837">
        <v>0</v>
      </c>
      <c r="F45" s="850">
        <v>98.609999999999985</v>
      </c>
    </row>
    <row r="46" spans="1:6" ht="14.4" customHeight="1" x14ac:dyDescent="0.3">
      <c r="A46" s="857" t="s">
        <v>1536</v>
      </c>
      <c r="B46" s="849">
        <v>84.18</v>
      </c>
      <c r="C46" s="837">
        <v>0.32434306850581801</v>
      </c>
      <c r="D46" s="849">
        <v>175.36</v>
      </c>
      <c r="E46" s="837">
        <v>0.67565693149418204</v>
      </c>
      <c r="F46" s="850">
        <v>259.54000000000002</v>
      </c>
    </row>
    <row r="47" spans="1:6" ht="14.4" customHeight="1" x14ac:dyDescent="0.3">
      <c r="A47" s="857" t="s">
        <v>1491</v>
      </c>
      <c r="B47" s="849">
        <v>82.63</v>
      </c>
      <c r="C47" s="837">
        <v>0.26090937796021468</v>
      </c>
      <c r="D47" s="849">
        <v>234.07</v>
      </c>
      <c r="E47" s="837">
        <v>0.73909062203978526</v>
      </c>
      <c r="F47" s="850">
        <v>316.7</v>
      </c>
    </row>
    <row r="48" spans="1:6" ht="14.4" customHeight="1" x14ac:dyDescent="0.3">
      <c r="A48" s="857" t="s">
        <v>1508</v>
      </c>
      <c r="B48" s="849">
        <v>70.48</v>
      </c>
      <c r="C48" s="837">
        <v>3.8461538461538457E-2</v>
      </c>
      <c r="D48" s="849">
        <v>1762.0000000000002</v>
      </c>
      <c r="E48" s="837">
        <v>0.96153846153846156</v>
      </c>
      <c r="F48" s="850">
        <v>1832.4800000000002</v>
      </c>
    </row>
    <row r="49" spans="1:6" ht="14.4" customHeight="1" x14ac:dyDescent="0.3">
      <c r="A49" s="857" t="s">
        <v>1494</v>
      </c>
      <c r="B49" s="849">
        <v>58.85</v>
      </c>
      <c r="C49" s="837">
        <v>1</v>
      </c>
      <c r="D49" s="849"/>
      <c r="E49" s="837">
        <v>0</v>
      </c>
      <c r="F49" s="850">
        <v>58.85</v>
      </c>
    </row>
    <row r="50" spans="1:6" ht="14.4" customHeight="1" x14ac:dyDescent="0.3">
      <c r="A50" s="857" t="s">
        <v>1521</v>
      </c>
      <c r="B50" s="849">
        <v>28.21</v>
      </c>
      <c r="C50" s="837">
        <v>1</v>
      </c>
      <c r="D50" s="849"/>
      <c r="E50" s="837">
        <v>0</v>
      </c>
      <c r="F50" s="850">
        <v>28.21</v>
      </c>
    </row>
    <row r="51" spans="1:6" ht="14.4" customHeight="1" x14ac:dyDescent="0.3">
      <c r="A51" s="857" t="s">
        <v>1527</v>
      </c>
      <c r="B51" s="849"/>
      <c r="C51" s="837">
        <v>0</v>
      </c>
      <c r="D51" s="849">
        <v>127.5</v>
      </c>
      <c r="E51" s="837">
        <v>1</v>
      </c>
      <c r="F51" s="850">
        <v>127.5</v>
      </c>
    </row>
    <row r="52" spans="1:6" ht="14.4" customHeight="1" x14ac:dyDescent="0.3">
      <c r="A52" s="857" t="s">
        <v>2782</v>
      </c>
      <c r="B52" s="849"/>
      <c r="C52" s="837">
        <v>0</v>
      </c>
      <c r="D52" s="849">
        <v>103.64</v>
      </c>
      <c r="E52" s="837">
        <v>1</v>
      </c>
      <c r="F52" s="850">
        <v>103.64</v>
      </c>
    </row>
    <row r="53" spans="1:6" ht="14.4" customHeight="1" x14ac:dyDescent="0.3">
      <c r="A53" s="857" t="s">
        <v>2783</v>
      </c>
      <c r="B53" s="849"/>
      <c r="C53" s="837">
        <v>0</v>
      </c>
      <c r="D53" s="849">
        <v>68.19</v>
      </c>
      <c r="E53" s="837">
        <v>1</v>
      </c>
      <c r="F53" s="850">
        <v>68.19</v>
      </c>
    </row>
    <row r="54" spans="1:6" ht="14.4" customHeight="1" x14ac:dyDescent="0.3">
      <c r="A54" s="857" t="s">
        <v>2784</v>
      </c>
      <c r="B54" s="849">
        <v>0</v>
      </c>
      <c r="C54" s="837">
        <v>0</v>
      </c>
      <c r="D54" s="849">
        <v>4117.68</v>
      </c>
      <c r="E54" s="837">
        <v>1</v>
      </c>
      <c r="F54" s="850">
        <v>4117.68</v>
      </c>
    </row>
    <row r="55" spans="1:6" ht="14.4" customHeight="1" x14ac:dyDescent="0.3">
      <c r="A55" s="857" t="s">
        <v>2785</v>
      </c>
      <c r="B55" s="849"/>
      <c r="C55" s="837">
        <v>0</v>
      </c>
      <c r="D55" s="849">
        <v>23593.919999999998</v>
      </c>
      <c r="E55" s="837">
        <v>1</v>
      </c>
      <c r="F55" s="850">
        <v>23593.919999999998</v>
      </c>
    </row>
    <row r="56" spans="1:6" ht="14.4" customHeight="1" x14ac:dyDescent="0.3">
      <c r="A56" s="857" t="s">
        <v>2786</v>
      </c>
      <c r="B56" s="849"/>
      <c r="C56" s="837"/>
      <c r="D56" s="849">
        <v>0</v>
      </c>
      <c r="E56" s="837"/>
      <c r="F56" s="850">
        <v>0</v>
      </c>
    </row>
    <row r="57" spans="1:6" ht="14.4" customHeight="1" x14ac:dyDescent="0.3">
      <c r="A57" s="857" t="s">
        <v>1530</v>
      </c>
      <c r="B57" s="849"/>
      <c r="C57" s="837">
        <v>0</v>
      </c>
      <c r="D57" s="849">
        <v>528.96</v>
      </c>
      <c r="E57" s="837">
        <v>1</v>
      </c>
      <c r="F57" s="850">
        <v>528.96</v>
      </c>
    </row>
    <row r="58" spans="1:6" ht="14.4" customHeight="1" x14ac:dyDescent="0.3">
      <c r="A58" s="857" t="s">
        <v>1487</v>
      </c>
      <c r="B58" s="849"/>
      <c r="C58" s="837">
        <v>0</v>
      </c>
      <c r="D58" s="849">
        <v>160.03</v>
      </c>
      <c r="E58" s="837">
        <v>1</v>
      </c>
      <c r="F58" s="850">
        <v>160.03</v>
      </c>
    </row>
    <row r="59" spans="1:6" ht="14.4" customHeight="1" x14ac:dyDescent="0.3">
      <c r="A59" s="857" t="s">
        <v>2787</v>
      </c>
      <c r="B59" s="849"/>
      <c r="C59" s="837">
        <v>0</v>
      </c>
      <c r="D59" s="849">
        <v>1887.9</v>
      </c>
      <c r="E59" s="837">
        <v>1</v>
      </c>
      <c r="F59" s="850">
        <v>1887.9</v>
      </c>
    </row>
    <row r="60" spans="1:6" ht="14.4" customHeight="1" x14ac:dyDescent="0.3">
      <c r="A60" s="857" t="s">
        <v>1531</v>
      </c>
      <c r="B60" s="849"/>
      <c r="C60" s="837">
        <v>0</v>
      </c>
      <c r="D60" s="849">
        <v>3312.56</v>
      </c>
      <c r="E60" s="837">
        <v>1</v>
      </c>
      <c r="F60" s="850">
        <v>3312.56</v>
      </c>
    </row>
    <row r="61" spans="1:6" ht="14.4" customHeight="1" x14ac:dyDescent="0.3">
      <c r="A61" s="857" t="s">
        <v>2788</v>
      </c>
      <c r="B61" s="849"/>
      <c r="C61" s="837">
        <v>0</v>
      </c>
      <c r="D61" s="849">
        <v>7398.1900000000014</v>
      </c>
      <c r="E61" s="837">
        <v>1</v>
      </c>
      <c r="F61" s="850">
        <v>7398.1900000000014</v>
      </c>
    </row>
    <row r="62" spans="1:6" ht="14.4" customHeight="1" x14ac:dyDescent="0.3">
      <c r="A62" s="857" t="s">
        <v>2789</v>
      </c>
      <c r="B62" s="849"/>
      <c r="C62" s="837">
        <v>0</v>
      </c>
      <c r="D62" s="849">
        <v>64.5</v>
      </c>
      <c r="E62" s="837">
        <v>1</v>
      </c>
      <c r="F62" s="850">
        <v>64.5</v>
      </c>
    </row>
    <row r="63" spans="1:6" ht="14.4" customHeight="1" x14ac:dyDescent="0.3">
      <c r="A63" s="857" t="s">
        <v>2790</v>
      </c>
      <c r="B63" s="849"/>
      <c r="C63" s="837">
        <v>0</v>
      </c>
      <c r="D63" s="849">
        <v>141.25</v>
      </c>
      <c r="E63" s="837">
        <v>1</v>
      </c>
      <c r="F63" s="850">
        <v>141.25</v>
      </c>
    </row>
    <row r="64" spans="1:6" ht="14.4" customHeight="1" x14ac:dyDescent="0.3">
      <c r="A64" s="857" t="s">
        <v>2791</v>
      </c>
      <c r="B64" s="849"/>
      <c r="C64" s="837">
        <v>0</v>
      </c>
      <c r="D64" s="849">
        <v>86.43</v>
      </c>
      <c r="E64" s="837">
        <v>1</v>
      </c>
      <c r="F64" s="850">
        <v>86.43</v>
      </c>
    </row>
    <row r="65" spans="1:6" ht="14.4" customHeight="1" x14ac:dyDescent="0.3">
      <c r="A65" s="857" t="s">
        <v>2792</v>
      </c>
      <c r="B65" s="849"/>
      <c r="C65" s="837">
        <v>0</v>
      </c>
      <c r="D65" s="849">
        <v>161.93</v>
      </c>
      <c r="E65" s="837">
        <v>1</v>
      </c>
      <c r="F65" s="850">
        <v>161.93</v>
      </c>
    </row>
    <row r="66" spans="1:6" ht="14.4" customHeight="1" x14ac:dyDescent="0.3">
      <c r="A66" s="857" t="s">
        <v>1522</v>
      </c>
      <c r="B66" s="849"/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2793</v>
      </c>
      <c r="B67" s="849"/>
      <c r="C67" s="837">
        <v>0</v>
      </c>
      <c r="D67" s="849">
        <v>58.77</v>
      </c>
      <c r="E67" s="837">
        <v>1</v>
      </c>
      <c r="F67" s="850">
        <v>58.77</v>
      </c>
    </row>
    <row r="68" spans="1:6" ht="14.4" customHeight="1" x14ac:dyDescent="0.3">
      <c r="A68" s="857" t="s">
        <v>1523</v>
      </c>
      <c r="B68" s="849">
        <v>0</v>
      </c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2794</v>
      </c>
      <c r="B69" s="849"/>
      <c r="C69" s="837">
        <v>0</v>
      </c>
      <c r="D69" s="849">
        <v>176.32</v>
      </c>
      <c r="E69" s="837">
        <v>1</v>
      </c>
      <c r="F69" s="850">
        <v>176.32</v>
      </c>
    </row>
    <row r="70" spans="1:6" ht="14.4" customHeight="1" x14ac:dyDescent="0.3">
      <c r="A70" s="857" t="s">
        <v>2795</v>
      </c>
      <c r="B70" s="849"/>
      <c r="C70" s="837">
        <v>0</v>
      </c>
      <c r="D70" s="849">
        <v>5939.48</v>
      </c>
      <c r="E70" s="837">
        <v>1</v>
      </c>
      <c r="F70" s="850">
        <v>5939.48</v>
      </c>
    </row>
    <row r="71" spans="1:6" ht="14.4" customHeight="1" x14ac:dyDescent="0.3">
      <c r="A71" s="857" t="s">
        <v>2796</v>
      </c>
      <c r="B71" s="849"/>
      <c r="C71" s="837">
        <v>0</v>
      </c>
      <c r="D71" s="849">
        <v>229.38</v>
      </c>
      <c r="E71" s="837">
        <v>1</v>
      </c>
      <c r="F71" s="850">
        <v>229.38</v>
      </c>
    </row>
    <row r="72" spans="1:6" ht="14.4" customHeight="1" x14ac:dyDescent="0.3">
      <c r="A72" s="857" t="s">
        <v>1524</v>
      </c>
      <c r="B72" s="849"/>
      <c r="C72" s="837">
        <v>0</v>
      </c>
      <c r="D72" s="849">
        <v>737.73</v>
      </c>
      <c r="E72" s="837">
        <v>1</v>
      </c>
      <c r="F72" s="850">
        <v>737.73</v>
      </c>
    </row>
    <row r="73" spans="1:6" ht="14.4" customHeight="1" x14ac:dyDescent="0.3">
      <c r="A73" s="857" t="s">
        <v>2797</v>
      </c>
      <c r="B73" s="849"/>
      <c r="C73" s="837">
        <v>0</v>
      </c>
      <c r="D73" s="849">
        <v>411.4</v>
      </c>
      <c r="E73" s="837">
        <v>1</v>
      </c>
      <c r="F73" s="850">
        <v>411.4</v>
      </c>
    </row>
    <row r="74" spans="1:6" ht="14.4" customHeight="1" x14ac:dyDescent="0.3">
      <c r="A74" s="857" t="s">
        <v>2798</v>
      </c>
      <c r="B74" s="849"/>
      <c r="C74" s="837">
        <v>0</v>
      </c>
      <c r="D74" s="849">
        <v>93.27</v>
      </c>
      <c r="E74" s="837">
        <v>1</v>
      </c>
      <c r="F74" s="850">
        <v>93.27</v>
      </c>
    </row>
    <row r="75" spans="1:6" ht="14.4" customHeight="1" x14ac:dyDescent="0.3">
      <c r="A75" s="857" t="s">
        <v>1515</v>
      </c>
      <c r="B75" s="849"/>
      <c r="C75" s="837"/>
      <c r="D75" s="849">
        <v>0</v>
      </c>
      <c r="E75" s="837"/>
      <c r="F75" s="850">
        <v>0</v>
      </c>
    </row>
    <row r="76" spans="1:6" ht="14.4" customHeight="1" x14ac:dyDescent="0.3">
      <c r="A76" s="857" t="s">
        <v>2799</v>
      </c>
      <c r="B76" s="849"/>
      <c r="C76" s="837">
        <v>0</v>
      </c>
      <c r="D76" s="849">
        <v>2018.8500000000001</v>
      </c>
      <c r="E76" s="837">
        <v>1</v>
      </c>
      <c r="F76" s="850">
        <v>2018.8500000000001</v>
      </c>
    </row>
    <row r="77" spans="1:6" ht="14.4" customHeight="1" x14ac:dyDescent="0.3">
      <c r="A77" s="857" t="s">
        <v>2800</v>
      </c>
      <c r="B77" s="849"/>
      <c r="C77" s="837">
        <v>0</v>
      </c>
      <c r="D77" s="849">
        <v>301.95</v>
      </c>
      <c r="E77" s="837">
        <v>1</v>
      </c>
      <c r="F77" s="850">
        <v>301.95</v>
      </c>
    </row>
    <row r="78" spans="1:6" ht="14.4" customHeight="1" x14ac:dyDescent="0.3">
      <c r="A78" s="857" t="s">
        <v>1482</v>
      </c>
      <c r="B78" s="849"/>
      <c r="C78" s="837">
        <v>0</v>
      </c>
      <c r="D78" s="849">
        <v>172.78</v>
      </c>
      <c r="E78" s="837">
        <v>1</v>
      </c>
      <c r="F78" s="850">
        <v>172.78</v>
      </c>
    </row>
    <row r="79" spans="1:6" ht="14.4" customHeight="1" thickBot="1" x14ac:dyDescent="0.35">
      <c r="A79" s="858" t="s">
        <v>2801</v>
      </c>
      <c r="B79" s="853"/>
      <c r="C79" s="854">
        <v>0</v>
      </c>
      <c r="D79" s="853">
        <v>1852.2</v>
      </c>
      <c r="E79" s="854">
        <v>1</v>
      </c>
      <c r="F79" s="855">
        <v>1852.2</v>
      </c>
    </row>
    <row r="80" spans="1:6" ht="14.4" customHeight="1" thickBot="1" x14ac:dyDescent="0.35">
      <c r="A80" s="771" t="s">
        <v>3</v>
      </c>
      <c r="B80" s="772">
        <v>690544.70999999985</v>
      </c>
      <c r="C80" s="773">
        <v>0.45011960314732202</v>
      </c>
      <c r="D80" s="772">
        <v>843591.33999999985</v>
      </c>
      <c r="E80" s="773">
        <v>0.5498803968526782</v>
      </c>
      <c r="F80" s="774">
        <v>1534136.0499999993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{9BC7177F-2507-41CA-8B4B-F7E44AD85AF9}</x14:id>
        </ext>
      </extLst>
    </cfRule>
  </conditionalFormatting>
  <conditionalFormatting sqref="F30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{AA59876D-B4AD-4DF8-9351-3AF47879F81E}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7177F-2507-41CA-8B4B-F7E44AD85A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AA59876D-B4AD-4DF8-9351-3AF47879F8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2832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790</v>
      </c>
      <c r="G3" s="47">
        <f>SUBTOTAL(9,G6:G1048576)</f>
        <v>690544.70999999973</v>
      </c>
      <c r="H3" s="48">
        <f>IF(M3=0,0,G3/M3)</f>
        <v>0.45011960314732186</v>
      </c>
      <c r="I3" s="47">
        <f>SUBTOTAL(9,I6:I1048576)</f>
        <v>1161</v>
      </c>
      <c r="J3" s="47">
        <f>SUBTOTAL(9,J6:J1048576)</f>
        <v>843591.33999999985</v>
      </c>
      <c r="K3" s="48">
        <f>IF(M3=0,0,J3/M3)</f>
        <v>0.5498803968526782</v>
      </c>
      <c r="L3" s="47">
        <f>SUBTOTAL(9,L6:L1048576)</f>
        <v>1951</v>
      </c>
      <c r="M3" s="49">
        <f>SUBTOTAL(9,M6:M1048576)</f>
        <v>1534136.0499999996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1841</v>
      </c>
      <c r="B6" s="825" t="s">
        <v>2802</v>
      </c>
      <c r="C6" s="825" t="s">
        <v>2020</v>
      </c>
      <c r="D6" s="825" t="s">
        <v>2021</v>
      </c>
      <c r="E6" s="825" t="s">
        <v>2022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" customHeight="1" x14ac:dyDescent="0.3">
      <c r="A7" s="831" t="s">
        <v>1842</v>
      </c>
      <c r="B7" s="832" t="s">
        <v>2803</v>
      </c>
      <c r="C7" s="832" t="s">
        <v>2159</v>
      </c>
      <c r="D7" s="832" t="s">
        <v>2160</v>
      </c>
      <c r="E7" s="832" t="s">
        <v>2161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" customHeight="1" x14ac:dyDescent="0.3">
      <c r="A8" s="831" t="s">
        <v>1842</v>
      </c>
      <c r="B8" s="832" t="s">
        <v>1752</v>
      </c>
      <c r="C8" s="832" t="s">
        <v>1753</v>
      </c>
      <c r="D8" s="832" t="s">
        <v>1754</v>
      </c>
      <c r="E8" s="832" t="s">
        <v>1755</v>
      </c>
      <c r="F8" s="849"/>
      <c r="G8" s="849"/>
      <c r="H8" s="837">
        <v>0</v>
      </c>
      <c r="I8" s="849">
        <v>1</v>
      </c>
      <c r="J8" s="849">
        <v>70.48</v>
      </c>
      <c r="K8" s="837">
        <v>1</v>
      </c>
      <c r="L8" s="849">
        <v>1</v>
      </c>
      <c r="M8" s="850">
        <v>70.48</v>
      </c>
    </row>
    <row r="9" spans="1:13" ht="14.4" customHeight="1" x14ac:dyDescent="0.3">
      <c r="A9" s="831" t="s">
        <v>1842</v>
      </c>
      <c r="B9" s="832" t="s">
        <v>2804</v>
      </c>
      <c r="C9" s="832" t="s">
        <v>2175</v>
      </c>
      <c r="D9" s="832" t="s">
        <v>2176</v>
      </c>
      <c r="E9" s="832" t="s">
        <v>2177</v>
      </c>
      <c r="F9" s="849">
        <v>5</v>
      </c>
      <c r="G9" s="849">
        <v>10194.65</v>
      </c>
      <c r="H9" s="837">
        <v>1</v>
      </c>
      <c r="I9" s="849"/>
      <c r="J9" s="849"/>
      <c r="K9" s="837">
        <v>0</v>
      </c>
      <c r="L9" s="849">
        <v>5</v>
      </c>
      <c r="M9" s="850">
        <v>10194.65</v>
      </c>
    </row>
    <row r="10" spans="1:13" ht="14.4" customHeight="1" x14ac:dyDescent="0.3">
      <c r="A10" s="831" t="s">
        <v>1842</v>
      </c>
      <c r="B10" s="832" t="s">
        <v>2804</v>
      </c>
      <c r="C10" s="832" t="s">
        <v>2178</v>
      </c>
      <c r="D10" s="832" t="s">
        <v>2176</v>
      </c>
      <c r="E10" s="832" t="s">
        <v>2179</v>
      </c>
      <c r="F10" s="849">
        <v>7</v>
      </c>
      <c r="G10" s="849">
        <v>3868.48</v>
      </c>
      <c r="H10" s="837">
        <v>1</v>
      </c>
      <c r="I10" s="849"/>
      <c r="J10" s="849"/>
      <c r="K10" s="837">
        <v>0</v>
      </c>
      <c r="L10" s="849">
        <v>7</v>
      </c>
      <c r="M10" s="850">
        <v>3868.48</v>
      </c>
    </row>
    <row r="11" spans="1:13" ht="14.4" customHeight="1" x14ac:dyDescent="0.3">
      <c r="A11" s="831" t="s">
        <v>1842</v>
      </c>
      <c r="B11" s="832" t="s">
        <v>2804</v>
      </c>
      <c r="C11" s="832" t="s">
        <v>2180</v>
      </c>
      <c r="D11" s="832" t="s">
        <v>2176</v>
      </c>
      <c r="E11" s="832" t="s">
        <v>2181</v>
      </c>
      <c r="F11" s="849">
        <v>4</v>
      </c>
      <c r="G11" s="849">
        <v>1423.16</v>
      </c>
      <c r="H11" s="837">
        <v>1</v>
      </c>
      <c r="I11" s="849"/>
      <c r="J11" s="849"/>
      <c r="K11" s="837">
        <v>0</v>
      </c>
      <c r="L11" s="849">
        <v>4</v>
      </c>
      <c r="M11" s="850">
        <v>1423.16</v>
      </c>
    </row>
    <row r="12" spans="1:13" ht="14.4" customHeight="1" x14ac:dyDescent="0.3">
      <c r="A12" s="831" t="s">
        <v>1842</v>
      </c>
      <c r="B12" s="832" t="s">
        <v>2804</v>
      </c>
      <c r="C12" s="832" t="s">
        <v>2182</v>
      </c>
      <c r="D12" s="832" t="s">
        <v>2183</v>
      </c>
      <c r="E12" s="832" t="s">
        <v>2181</v>
      </c>
      <c r="F12" s="849"/>
      <c r="G12" s="849"/>
      <c r="H12" s="837">
        <v>0</v>
      </c>
      <c r="I12" s="849">
        <v>3</v>
      </c>
      <c r="J12" s="849">
        <v>1067.3700000000001</v>
      </c>
      <c r="K12" s="837">
        <v>1</v>
      </c>
      <c r="L12" s="849">
        <v>3</v>
      </c>
      <c r="M12" s="850">
        <v>1067.3700000000001</v>
      </c>
    </row>
    <row r="13" spans="1:13" ht="14.4" customHeight="1" x14ac:dyDescent="0.3">
      <c r="A13" s="831" t="s">
        <v>1842</v>
      </c>
      <c r="B13" s="832" t="s">
        <v>2804</v>
      </c>
      <c r="C13" s="832" t="s">
        <v>2184</v>
      </c>
      <c r="D13" s="832" t="s">
        <v>2183</v>
      </c>
      <c r="E13" s="832" t="s">
        <v>2179</v>
      </c>
      <c r="F13" s="849"/>
      <c r="G13" s="849"/>
      <c r="H13" s="837">
        <v>0</v>
      </c>
      <c r="I13" s="849">
        <v>6</v>
      </c>
      <c r="J13" s="849">
        <v>3315.8399999999997</v>
      </c>
      <c r="K13" s="837">
        <v>1</v>
      </c>
      <c r="L13" s="849">
        <v>6</v>
      </c>
      <c r="M13" s="850">
        <v>3315.8399999999997</v>
      </c>
    </row>
    <row r="14" spans="1:13" ht="14.4" customHeight="1" x14ac:dyDescent="0.3">
      <c r="A14" s="831" t="s">
        <v>1842</v>
      </c>
      <c r="B14" s="832" t="s">
        <v>2804</v>
      </c>
      <c r="C14" s="832" t="s">
        <v>2185</v>
      </c>
      <c r="D14" s="832" t="s">
        <v>2183</v>
      </c>
      <c r="E14" s="832" t="s">
        <v>2186</v>
      </c>
      <c r="F14" s="849"/>
      <c r="G14" s="849"/>
      <c r="H14" s="837">
        <v>0</v>
      </c>
      <c r="I14" s="849">
        <v>3</v>
      </c>
      <c r="J14" s="849">
        <v>3058.38</v>
      </c>
      <c r="K14" s="837">
        <v>1</v>
      </c>
      <c r="L14" s="849">
        <v>3</v>
      </c>
      <c r="M14" s="850">
        <v>3058.38</v>
      </c>
    </row>
    <row r="15" spans="1:13" ht="14.4" customHeight="1" x14ac:dyDescent="0.3">
      <c r="A15" s="831" t="s">
        <v>1842</v>
      </c>
      <c r="B15" s="832" t="s">
        <v>1760</v>
      </c>
      <c r="C15" s="832" t="s">
        <v>2125</v>
      </c>
      <c r="D15" s="832" t="s">
        <v>2126</v>
      </c>
      <c r="E15" s="832" t="s">
        <v>2127</v>
      </c>
      <c r="F15" s="849">
        <v>12</v>
      </c>
      <c r="G15" s="849">
        <v>23267.64</v>
      </c>
      <c r="H15" s="837">
        <v>1</v>
      </c>
      <c r="I15" s="849"/>
      <c r="J15" s="849"/>
      <c r="K15" s="837">
        <v>0</v>
      </c>
      <c r="L15" s="849">
        <v>12</v>
      </c>
      <c r="M15" s="850">
        <v>23267.64</v>
      </c>
    </row>
    <row r="16" spans="1:13" ht="14.4" customHeight="1" x14ac:dyDescent="0.3">
      <c r="A16" s="831" t="s">
        <v>1842</v>
      </c>
      <c r="B16" s="832" t="s">
        <v>1760</v>
      </c>
      <c r="C16" s="832" t="s">
        <v>2128</v>
      </c>
      <c r="D16" s="832" t="s">
        <v>2129</v>
      </c>
      <c r="E16" s="832" t="s">
        <v>2130</v>
      </c>
      <c r="F16" s="849">
        <v>6</v>
      </c>
      <c r="G16" s="849">
        <v>2908.5</v>
      </c>
      <c r="H16" s="837">
        <v>1</v>
      </c>
      <c r="I16" s="849"/>
      <c r="J16" s="849"/>
      <c r="K16" s="837">
        <v>0</v>
      </c>
      <c r="L16" s="849">
        <v>6</v>
      </c>
      <c r="M16" s="850">
        <v>2908.5</v>
      </c>
    </row>
    <row r="17" spans="1:13" ht="14.4" customHeight="1" x14ac:dyDescent="0.3">
      <c r="A17" s="831" t="s">
        <v>1842</v>
      </c>
      <c r="B17" s="832" t="s">
        <v>1760</v>
      </c>
      <c r="C17" s="832" t="s">
        <v>2131</v>
      </c>
      <c r="D17" s="832" t="s">
        <v>1762</v>
      </c>
      <c r="E17" s="832" t="s">
        <v>2132</v>
      </c>
      <c r="F17" s="849"/>
      <c r="G17" s="849"/>
      <c r="H17" s="837">
        <v>0</v>
      </c>
      <c r="I17" s="849">
        <v>2</v>
      </c>
      <c r="J17" s="849">
        <v>1938.96</v>
      </c>
      <c r="K17" s="837">
        <v>1</v>
      </c>
      <c r="L17" s="849">
        <v>2</v>
      </c>
      <c r="M17" s="850">
        <v>1938.96</v>
      </c>
    </row>
    <row r="18" spans="1:13" ht="14.4" customHeight="1" x14ac:dyDescent="0.3">
      <c r="A18" s="831" t="s">
        <v>1842</v>
      </c>
      <c r="B18" s="832" t="s">
        <v>1760</v>
      </c>
      <c r="C18" s="832" t="s">
        <v>2133</v>
      </c>
      <c r="D18" s="832" t="s">
        <v>1762</v>
      </c>
      <c r="E18" s="832" t="s">
        <v>2127</v>
      </c>
      <c r="F18" s="849"/>
      <c r="G18" s="849"/>
      <c r="H18" s="837">
        <v>0</v>
      </c>
      <c r="I18" s="849">
        <v>6</v>
      </c>
      <c r="J18" s="849">
        <v>11633.82</v>
      </c>
      <c r="K18" s="837">
        <v>1</v>
      </c>
      <c r="L18" s="849">
        <v>6</v>
      </c>
      <c r="M18" s="850">
        <v>11633.82</v>
      </c>
    </row>
    <row r="19" spans="1:13" ht="14.4" customHeight="1" x14ac:dyDescent="0.3">
      <c r="A19" s="831" t="s">
        <v>1842</v>
      </c>
      <c r="B19" s="832" t="s">
        <v>2805</v>
      </c>
      <c r="C19" s="832" t="s">
        <v>2110</v>
      </c>
      <c r="D19" s="832" t="s">
        <v>2111</v>
      </c>
      <c r="E19" s="832" t="s">
        <v>2112</v>
      </c>
      <c r="F19" s="849">
        <v>6</v>
      </c>
      <c r="G19" s="849">
        <v>4524.24</v>
      </c>
      <c r="H19" s="837">
        <v>1</v>
      </c>
      <c r="I19" s="849"/>
      <c r="J19" s="849"/>
      <c r="K19" s="837">
        <v>0</v>
      </c>
      <c r="L19" s="849">
        <v>6</v>
      </c>
      <c r="M19" s="850">
        <v>4524.24</v>
      </c>
    </row>
    <row r="20" spans="1:13" ht="14.4" customHeight="1" x14ac:dyDescent="0.3">
      <c r="A20" s="831" t="s">
        <v>1842</v>
      </c>
      <c r="B20" s="832" t="s">
        <v>1541</v>
      </c>
      <c r="C20" s="832" t="s">
        <v>1667</v>
      </c>
      <c r="D20" s="832" t="s">
        <v>677</v>
      </c>
      <c r="E20" s="832" t="s">
        <v>927</v>
      </c>
      <c r="F20" s="849"/>
      <c r="G20" s="849"/>
      <c r="H20" s="837"/>
      <c r="I20" s="849">
        <v>1</v>
      </c>
      <c r="J20" s="849">
        <v>0</v>
      </c>
      <c r="K20" s="837"/>
      <c r="L20" s="849">
        <v>1</v>
      </c>
      <c r="M20" s="850">
        <v>0</v>
      </c>
    </row>
    <row r="21" spans="1:13" ht="14.4" customHeight="1" x14ac:dyDescent="0.3">
      <c r="A21" s="831" t="s">
        <v>1842</v>
      </c>
      <c r="B21" s="832" t="s">
        <v>2806</v>
      </c>
      <c r="C21" s="832" t="s">
        <v>2215</v>
      </c>
      <c r="D21" s="832" t="s">
        <v>2216</v>
      </c>
      <c r="E21" s="832" t="s">
        <v>2217</v>
      </c>
      <c r="F21" s="849"/>
      <c r="G21" s="849"/>
      <c r="H21" s="837">
        <v>0</v>
      </c>
      <c r="I21" s="849">
        <v>1</v>
      </c>
      <c r="J21" s="849">
        <v>60.39</v>
      </c>
      <c r="K21" s="837">
        <v>1</v>
      </c>
      <c r="L21" s="849">
        <v>1</v>
      </c>
      <c r="M21" s="850">
        <v>60.39</v>
      </c>
    </row>
    <row r="22" spans="1:13" ht="14.4" customHeight="1" x14ac:dyDescent="0.3">
      <c r="A22" s="831" t="s">
        <v>1842</v>
      </c>
      <c r="B22" s="832" t="s">
        <v>2807</v>
      </c>
      <c r="C22" s="832" t="s">
        <v>2155</v>
      </c>
      <c r="D22" s="832" t="s">
        <v>2156</v>
      </c>
      <c r="E22" s="832" t="s">
        <v>2157</v>
      </c>
      <c r="F22" s="849"/>
      <c r="G22" s="849"/>
      <c r="H22" s="837">
        <v>0</v>
      </c>
      <c r="I22" s="849">
        <v>2</v>
      </c>
      <c r="J22" s="849">
        <v>205.8</v>
      </c>
      <c r="K22" s="837">
        <v>1</v>
      </c>
      <c r="L22" s="849">
        <v>2</v>
      </c>
      <c r="M22" s="850">
        <v>205.8</v>
      </c>
    </row>
    <row r="23" spans="1:13" ht="14.4" customHeight="1" x14ac:dyDescent="0.3">
      <c r="A23" s="831" t="s">
        <v>1842</v>
      </c>
      <c r="B23" s="832" t="s">
        <v>2808</v>
      </c>
      <c r="C23" s="832" t="s">
        <v>2191</v>
      </c>
      <c r="D23" s="832" t="s">
        <v>2192</v>
      </c>
      <c r="E23" s="832" t="s">
        <v>2193</v>
      </c>
      <c r="F23" s="849">
        <v>3</v>
      </c>
      <c r="G23" s="849">
        <v>507.87</v>
      </c>
      <c r="H23" s="837">
        <v>1</v>
      </c>
      <c r="I23" s="849"/>
      <c r="J23" s="849"/>
      <c r="K23" s="837">
        <v>0</v>
      </c>
      <c r="L23" s="849">
        <v>3</v>
      </c>
      <c r="M23" s="850">
        <v>507.87</v>
      </c>
    </row>
    <row r="24" spans="1:13" ht="14.4" customHeight="1" x14ac:dyDescent="0.3">
      <c r="A24" s="831" t="s">
        <v>1842</v>
      </c>
      <c r="B24" s="832" t="s">
        <v>2808</v>
      </c>
      <c r="C24" s="832" t="s">
        <v>2194</v>
      </c>
      <c r="D24" s="832" t="s">
        <v>2195</v>
      </c>
      <c r="E24" s="832" t="s">
        <v>2193</v>
      </c>
      <c r="F24" s="849"/>
      <c r="G24" s="849"/>
      <c r="H24" s="837">
        <v>0</v>
      </c>
      <c r="I24" s="849">
        <v>1</v>
      </c>
      <c r="J24" s="849">
        <v>169.29</v>
      </c>
      <c r="K24" s="837">
        <v>1</v>
      </c>
      <c r="L24" s="849">
        <v>1</v>
      </c>
      <c r="M24" s="850">
        <v>169.29</v>
      </c>
    </row>
    <row r="25" spans="1:13" ht="14.4" customHeight="1" x14ac:dyDescent="0.3">
      <c r="A25" s="831" t="s">
        <v>1842</v>
      </c>
      <c r="B25" s="832" t="s">
        <v>2808</v>
      </c>
      <c r="C25" s="832" t="s">
        <v>2196</v>
      </c>
      <c r="D25" s="832" t="s">
        <v>2197</v>
      </c>
      <c r="E25" s="832" t="s">
        <v>2198</v>
      </c>
      <c r="F25" s="849">
        <v>3</v>
      </c>
      <c r="G25" s="849">
        <v>1015.74</v>
      </c>
      <c r="H25" s="837">
        <v>1</v>
      </c>
      <c r="I25" s="849"/>
      <c r="J25" s="849"/>
      <c r="K25" s="837">
        <v>0</v>
      </c>
      <c r="L25" s="849">
        <v>3</v>
      </c>
      <c r="M25" s="850">
        <v>1015.74</v>
      </c>
    </row>
    <row r="26" spans="1:13" ht="14.4" customHeight="1" x14ac:dyDescent="0.3">
      <c r="A26" s="831" t="s">
        <v>1842</v>
      </c>
      <c r="B26" s="832" t="s">
        <v>2808</v>
      </c>
      <c r="C26" s="832" t="s">
        <v>2199</v>
      </c>
      <c r="D26" s="832" t="s">
        <v>2195</v>
      </c>
      <c r="E26" s="832" t="s">
        <v>2198</v>
      </c>
      <c r="F26" s="849"/>
      <c r="G26" s="849"/>
      <c r="H26" s="837">
        <v>0</v>
      </c>
      <c r="I26" s="849">
        <v>3</v>
      </c>
      <c r="J26" s="849">
        <v>1015.74</v>
      </c>
      <c r="K26" s="837">
        <v>1</v>
      </c>
      <c r="L26" s="849">
        <v>3</v>
      </c>
      <c r="M26" s="850">
        <v>1015.74</v>
      </c>
    </row>
    <row r="27" spans="1:13" ht="14.4" customHeight="1" x14ac:dyDescent="0.3">
      <c r="A27" s="831" t="s">
        <v>1842</v>
      </c>
      <c r="B27" s="832" t="s">
        <v>2808</v>
      </c>
      <c r="C27" s="832" t="s">
        <v>2200</v>
      </c>
      <c r="D27" s="832" t="s">
        <v>2195</v>
      </c>
      <c r="E27" s="832" t="s">
        <v>2201</v>
      </c>
      <c r="F27" s="849"/>
      <c r="G27" s="849"/>
      <c r="H27" s="837">
        <v>0</v>
      </c>
      <c r="I27" s="849">
        <v>1</v>
      </c>
      <c r="J27" s="849">
        <v>1286.6199999999999</v>
      </c>
      <c r="K27" s="837">
        <v>1</v>
      </c>
      <c r="L27" s="849">
        <v>1</v>
      </c>
      <c r="M27" s="850">
        <v>1286.6199999999999</v>
      </c>
    </row>
    <row r="28" spans="1:13" ht="14.4" customHeight="1" x14ac:dyDescent="0.3">
      <c r="A28" s="831" t="s">
        <v>1842</v>
      </c>
      <c r="B28" s="832" t="s">
        <v>2808</v>
      </c>
      <c r="C28" s="832" t="s">
        <v>2206</v>
      </c>
      <c r="D28" s="832" t="s">
        <v>2195</v>
      </c>
      <c r="E28" s="832" t="s">
        <v>2207</v>
      </c>
      <c r="F28" s="849"/>
      <c r="G28" s="849"/>
      <c r="H28" s="837">
        <v>0</v>
      </c>
      <c r="I28" s="849">
        <v>2</v>
      </c>
      <c r="J28" s="849">
        <v>5146.4399999999996</v>
      </c>
      <c r="K28" s="837">
        <v>1</v>
      </c>
      <c r="L28" s="849">
        <v>2</v>
      </c>
      <c r="M28" s="850">
        <v>5146.4399999999996</v>
      </c>
    </row>
    <row r="29" spans="1:13" ht="14.4" customHeight="1" x14ac:dyDescent="0.3">
      <c r="A29" s="831" t="s">
        <v>1842</v>
      </c>
      <c r="B29" s="832" t="s">
        <v>2808</v>
      </c>
      <c r="C29" s="832" t="s">
        <v>2204</v>
      </c>
      <c r="D29" s="832" t="s">
        <v>2195</v>
      </c>
      <c r="E29" s="832" t="s">
        <v>2205</v>
      </c>
      <c r="F29" s="849"/>
      <c r="G29" s="849"/>
      <c r="H29" s="837">
        <v>0</v>
      </c>
      <c r="I29" s="849">
        <v>3</v>
      </c>
      <c r="J29" s="849">
        <v>2031.5099999999998</v>
      </c>
      <c r="K29" s="837">
        <v>1</v>
      </c>
      <c r="L29" s="849">
        <v>3</v>
      </c>
      <c r="M29" s="850">
        <v>2031.5099999999998</v>
      </c>
    </row>
    <row r="30" spans="1:13" ht="14.4" customHeight="1" x14ac:dyDescent="0.3">
      <c r="A30" s="831" t="s">
        <v>1842</v>
      </c>
      <c r="B30" s="832" t="s">
        <v>2809</v>
      </c>
      <c r="C30" s="832" t="s">
        <v>2113</v>
      </c>
      <c r="D30" s="832" t="s">
        <v>758</v>
      </c>
      <c r="E30" s="832" t="s">
        <v>2114</v>
      </c>
      <c r="F30" s="849"/>
      <c r="G30" s="849"/>
      <c r="H30" s="837">
        <v>0</v>
      </c>
      <c r="I30" s="849">
        <v>2</v>
      </c>
      <c r="J30" s="849">
        <v>528</v>
      </c>
      <c r="K30" s="837">
        <v>1</v>
      </c>
      <c r="L30" s="849">
        <v>2</v>
      </c>
      <c r="M30" s="850">
        <v>528</v>
      </c>
    </row>
    <row r="31" spans="1:13" ht="14.4" customHeight="1" x14ac:dyDescent="0.3">
      <c r="A31" s="831" t="s">
        <v>1842</v>
      </c>
      <c r="B31" s="832" t="s">
        <v>2809</v>
      </c>
      <c r="C31" s="832" t="s">
        <v>2115</v>
      </c>
      <c r="D31" s="832" t="s">
        <v>756</v>
      </c>
      <c r="E31" s="832" t="s">
        <v>757</v>
      </c>
      <c r="F31" s="849"/>
      <c r="G31" s="849"/>
      <c r="H31" s="837">
        <v>0</v>
      </c>
      <c r="I31" s="849">
        <v>3</v>
      </c>
      <c r="J31" s="849">
        <v>197.96999999999997</v>
      </c>
      <c r="K31" s="837">
        <v>1</v>
      </c>
      <c r="L31" s="849">
        <v>3</v>
      </c>
      <c r="M31" s="850">
        <v>197.96999999999997</v>
      </c>
    </row>
    <row r="32" spans="1:13" ht="14.4" customHeight="1" x14ac:dyDescent="0.3">
      <c r="A32" s="831" t="s">
        <v>1842</v>
      </c>
      <c r="B32" s="832" t="s">
        <v>1699</v>
      </c>
      <c r="C32" s="832" t="s">
        <v>2123</v>
      </c>
      <c r="D32" s="832" t="s">
        <v>1701</v>
      </c>
      <c r="E32" s="832" t="s">
        <v>1952</v>
      </c>
      <c r="F32" s="849"/>
      <c r="G32" s="849"/>
      <c r="H32" s="837">
        <v>0</v>
      </c>
      <c r="I32" s="849">
        <v>3</v>
      </c>
      <c r="J32" s="849">
        <v>184.77</v>
      </c>
      <c r="K32" s="837">
        <v>1</v>
      </c>
      <c r="L32" s="849">
        <v>3</v>
      </c>
      <c r="M32" s="850">
        <v>184.77</v>
      </c>
    </row>
    <row r="33" spans="1:13" ht="14.4" customHeight="1" x14ac:dyDescent="0.3">
      <c r="A33" s="831" t="s">
        <v>1842</v>
      </c>
      <c r="B33" s="832" t="s">
        <v>2810</v>
      </c>
      <c r="C33" s="832" t="s">
        <v>2234</v>
      </c>
      <c r="D33" s="832" t="s">
        <v>2235</v>
      </c>
      <c r="E33" s="832" t="s">
        <v>2236</v>
      </c>
      <c r="F33" s="849"/>
      <c r="G33" s="849"/>
      <c r="H33" s="837">
        <v>0</v>
      </c>
      <c r="I33" s="849">
        <v>3</v>
      </c>
      <c r="J33" s="849">
        <v>241.59</v>
      </c>
      <c r="K33" s="837">
        <v>1</v>
      </c>
      <c r="L33" s="849">
        <v>3</v>
      </c>
      <c r="M33" s="850">
        <v>241.59</v>
      </c>
    </row>
    <row r="34" spans="1:13" ht="14.4" customHeight="1" x14ac:dyDescent="0.3">
      <c r="A34" s="831" t="s">
        <v>1842</v>
      </c>
      <c r="B34" s="832" t="s">
        <v>2810</v>
      </c>
      <c r="C34" s="832" t="s">
        <v>2237</v>
      </c>
      <c r="D34" s="832" t="s">
        <v>2235</v>
      </c>
      <c r="E34" s="832" t="s">
        <v>2238</v>
      </c>
      <c r="F34" s="849"/>
      <c r="G34" s="849"/>
      <c r="H34" s="837">
        <v>0</v>
      </c>
      <c r="I34" s="849">
        <v>2</v>
      </c>
      <c r="J34" s="849">
        <v>1066.8599999999999</v>
      </c>
      <c r="K34" s="837">
        <v>1</v>
      </c>
      <c r="L34" s="849">
        <v>2</v>
      </c>
      <c r="M34" s="850">
        <v>1066.8599999999999</v>
      </c>
    </row>
    <row r="35" spans="1:13" ht="14.4" customHeight="1" x14ac:dyDescent="0.3">
      <c r="A35" s="831" t="s">
        <v>1842</v>
      </c>
      <c r="B35" s="832" t="s">
        <v>2811</v>
      </c>
      <c r="C35" s="832" t="s">
        <v>2163</v>
      </c>
      <c r="D35" s="832" t="s">
        <v>2164</v>
      </c>
      <c r="E35" s="832" t="s">
        <v>2165</v>
      </c>
      <c r="F35" s="849"/>
      <c r="G35" s="849"/>
      <c r="H35" s="837">
        <v>0</v>
      </c>
      <c r="I35" s="849">
        <v>1</v>
      </c>
      <c r="J35" s="849">
        <v>58.77</v>
      </c>
      <c r="K35" s="837">
        <v>1</v>
      </c>
      <c r="L35" s="849">
        <v>1</v>
      </c>
      <c r="M35" s="850">
        <v>58.77</v>
      </c>
    </row>
    <row r="36" spans="1:13" ht="14.4" customHeight="1" x14ac:dyDescent="0.3">
      <c r="A36" s="831" t="s">
        <v>1842</v>
      </c>
      <c r="B36" s="832" t="s">
        <v>2812</v>
      </c>
      <c r="C36" s="832" t="s">
        <v>2244</v>
      </c>
      <c r="D36" s="832" t="s">
        <v>2245</v>
      </c>
      <c r="E36" s="832" t="s">
        <v>2246</v>
      </c>
      <c r="F36" s="849"/>
      <c r="G36" s="849"/>
      <c r="H36" s="837">
        <v>0</v>
      </c>
      <c r="I36" s="849">
        <v>1</v>
      </c>
      <c r="J36" s="849">
        <v>50.32</v>
      </c>
      <c r="K36" s="837">
        <v>1</v>
      </c>
      <c r="L36" s="849">
        <v>1</v>
      </c>
      <c r="M36" s="850">
        <v>50.32</v>
      </c>
    </row>
    <row r="37" spans="1:13" ht="14.4" customHeight="1" x14ac:dyDescent="0.3">
      <c r="A37" s="831" t="s">
        <v>1842</v>
      </c>
      <c r="B37" s="832" t="s">
        <v>2812</v>
      </c>
      <c r="C37" s="832" t="s">
        <v>2241</v>
      </c>
      <c r="D37" s="832" t="s">
        <v>2242</v>
      </c>
      <c r="E37" s="832" t="s">
        <v>2243</v>
      </c>
      <c r="F37" s="849">
        <v>6</v>
      </c>
      <c r="G37" s="849">
        <v>599.64</v>
      </c>
      <c r="H37" s="837">
        <v>1</v>
      </c>
      <c r="I37" s="849"/>
      <c r="J37" s="849"/>
      <c r="K37" s="837">
        <v>0</v>
      </c>
      <c r="L37" s="849">
        <v>6</v>
      </c>
      <c r="M37" s="850">
        <v>599.64</v>
      </c>
    </row>
    <row r="38" spans="1:13" ht="14.4" customHeight="1" x14ac:dyDescent="0.3">
      <c r="A38" s="831" t="s">
        <v>1843</v>
      </c>
      <c r="B38" s="832" t="s">
        <v>2813</v>
      </c>
      <c r="C38" s="832" t="s">
        <v>2711</v>
      </c>
      <c r="D38" s="832" t="s">
        <v>794</v>
      </c>
      <c r="E38" s="832" t="s">
        <v>2712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1843</v>
      </c>
      <c r="B39" s="832" t="s">
        <v>1570</v>
      </c>
      <c r="C39" s="832" t="s">
        <v>2700</v>
      </c>
      <c r="D39" s="832" t="s">
        <v>2701</v>
      </c>
      <c r="E39" s="832" t="s">
        <v>2702</v>
      </c>
      <c r="F39" s="849">
        <v>1</v>
      </c>
      <c r="G39" s="849">
        <v>82.63</v>
      </c>
      <c r="H39" s="837">
        <v>1</v>
      </c>
      <c r="I39" s="849"/>
      <c r="J39" s="849"/>
      <c r="K39" s="837">
        <v>0</v>
      </c>
      <c r="L39" s="849">
        <v>1</v>
      </c>
      <c r="M39" s="850">
        <v>82.63</v>
      </c>
    </row>
    <row r="40" spans="1:13" ht="14.4" customHeight="1" x14ac:dyDescent="0.3">
      <c r="A40" s="831" t="s">
        <v>1843</v>
      </c>
      <c r="B40" s="832" t="s">
        <v>2814</v>
      </c>
      <c r="C40" s="832" t="s">
        <v>2706</v>
      </c>
      <c r="D40" s="832" t="s">
        <v>2522</v>
      </c>
      <c r="E40" s="832" t="s">
        <v>2523</v>
      </c>
      <c r="F40" s="849">
        <v>1</v>
      </c>
      <c r="G40" s="849">
        <v>1427.23</v>
      </c>
      <c r="H40" s="837">
        <v>1</v>
      </c>
      <c r="I40" s="849"/>
      <c r="J40" s="849"/>
      <c r="K40" s="837">
        <v>0</v>
      </c>
      <c r="L40" s="849">
        <v>1</v>
      </c>
      <c r="M40" s="850">
        <v>1427.23</v>
      </c>
    </row>
    <row r="41" spans="1:13" ht="14.4" customHeight="1" x14ac:dyDescent="0.3">
      <c r="A41" s="831" t="s">
        <v>1843</v>
      </c>
      <c r="B41" s="832" t="s">
        <v>1752</v>
      </c>
      <c r="C41" s="832" t="s">
        <v>1753</v>
      </c>
      <c r="D41" s="832" t="s">
        <v>1754</v>
      </c>
      <c r="E41" s="832" t="s">
        <v>1755</v>
      </c>
      <c r="F41" s="849"/>
      <c r="G41" s="849"/>
      <c r="H41" s="837">
        <v>0</v>
      </c>
      <c r="I41" s="849">
        <v>3</v>
      </c>
      <c r="J41" s="849">
        <v>211.44</v>
      </c>
      <c r="K41" s="837">
        <v>1</v>
      </c>
      <c r="L41" s="849">
        <v>3</v>
      </c>
      <c r="M41" s="850">
        <v>211.44</v>
      </c>
    </row>
    <row r="42" spans="1:13" ht="14.4" customHeight="1" x14ac:dyDescent="0.3">
      <c r="A42" s="831" t="s">
        <v>1843</v>
      </c>
      <c r="B42" s="832" t="s">
        <v>2804</v>
      </c>
      <c r="C42" s="832" t="s">
        <v>2178</v>
      </c>
      <c r="D42" s="832" t="s">
        <v>2176</v>
      </c>
      <c r="E42" s="832" t="s">
        <v>2179</v>
      </c>
      <c r="F42" s="849">
        <v>4</v>
      </c>
      <c r="G42" s="849">
        <v>2210.56</v>
      </c>
      <c r="H42" s="837">
        <v>1</v>
      </c>
      <c r="I42" s="849"/>
      <c r="J42" s="849"/>
      <c r="K42" s="837">
        <v>0</v>
      </c>
      <c r="L42" s="849">
        <v>4</v>
      </c>
      <c r="M42" s="850">
        <v>2210.56</v>
      </c>
    </row>
    <row r="43" spans="1:13" ht="14.4" customHeight="1" x14ac:dyDescent="0.3">
      <c r="A43" s="831" t="s">
        <v>1843</v>
      </c>
      <c r="B43" s="832" t="s">
        <v>2804</v>
      </c>
      <c r="C43" s="832" t="s">
        <v>2180</v>
      </c>
      <c r="D43" s="832" t="s">
        <v>2176</v>
      </c>
      <c r="E43" s="832" t="s">
        <v>2181</v>
      </c>
      <c r="F43" s="849">
        <v>4</v>
      </c>
      <c r="G43" s="849">
        <v>1423.16</v>
      </c>
      <c r="H43" s="837">
        <v>1</v>
      </c>
      <c r="I43" s="849"/>
      <c r="J43" s="849"/>
      <c r="K43" s="837">
        <v>0</v>
      </c>
      <c r="L43" s="849">
        <v>4</v>
      </c>
      <c r="M43" s="850">
        <v>1423.16</v>
      </c>
    </row>
    <row r="44" spans="1:13" ht="14.4" customHeight="1" x14ac:dyDescent="0.3">
      <c r="A44" s="831" t="s">
        <v>1843</v>
      </c>
      <c r="B44" s="832" t="s">
        <v>2804</v>
      </c>
      <c r="C44" s="832" t="s">
        <v>2351</v>
      </c>
      <c r="D44" s="832" t="s">
        <v>2176</v>
      </c>
      <c r="E44" s="832" t="s">
        <v>2186</v>
      </c>
      <c r="F44" s="849">
        <v>5</v>
      </c>
      <c r="G44" s="849">
        <v>5097.3</v>
      </c>
      <c r="H44" s="837">
        <v>1</v>
      </c>
      <c r="I44" s="849"/>
      <c r="J44" s="849"/>
      <c r="K44" s="837">
        <v>0</v>
      </c>
      <c r="L44" s="849">
        <v>5</v>
      </c>
      <c r="M44" s="850">
        <v>5097.3</v>
      </c>
    </row>
    <row r="45" spans="1:13" ht="14.4" customHeight="1" x14ac:dyDescent="0.3">
      <c r="A45" s="831" t="s">
        <v>1843</v>
      </c>
      <c r="B45" s="832" t="s">
        <v>2804</v>
      </c>
      <c r="C45" s="832" t="s">
        <v>2604</v>
      </c>
      <c r="D45" s="832" t="s">
        <v>2354</v>
      </c>
      <c r="E45" s="832" t="s">
        <v>2179</v>
      </c>
      <c r="F45" s="849">
        <v>3</v>
      </c>
      <c r="G45" s="849">
        <v>1657.92</v>
      </c>
      <c r="H45" s="837">
        <v>1</v>
      </c>
      <c r="I45" s="849"/>
      <c r="J45" s="849"/>
      <c r="K45" s="837">
        <v>0</v>
      </c>
      <c r="L45" s="849">
        <v>3</v>
      </c>
      <c r="M45" s="850">
        <v>1657.92</v>
      </c>
    </row>
    <row r="46" spans="1:13" ht="14.4" customHeight="1" x14ac:dyDescent="0.3">
      <c r="A46" s="831" t="s">
        <v>1843</v>
      </c>
      <c r="B46" s="832" t="s">
        <v>2804</v>
      </c>
      <c r="C46" s="832" t="s">
        <v>2352</v>
      </c>
      <c r="D46" s="832" t="s">
        <v>2183</v>
      </c>
      <c r="E46" s="832" t="s">
        <v>2177</v>
      </c>
      <c r="F46" s="849"/>
      <c r="G46" s="849"/>
      <c r="H46" s="837">
        <v>0</v>
      </c>
      <c r="I46" s="849">
        <v>2</v>
      </c>
      <c r="J46" s="849">
        <v>4077.86</v>
      </c>
      <c r="K46" s="837">
        <v>1</v>
      </c>
      <c r="L46" s="849">
        <v>2</v>
      </c>
      <c r="M46" s="850">
        <v>4077.86</v>
      </c>
    </row>
    <row r="47" spans="1:13" ht="14.4" customHeight="1" x14ac:dyDescent="0.3">
      <c r="A47" s="831" t="s">
        <v>1843</v>
      </c>
      <c r="B47" s="832" t="s">
        <v>2804</v>
      </c>
      <c r="C47" s="832" t="s">
        <v>2182</v>
      </c>
      <c r="D47" s="832" t="s">
        <v>2183</v>
      </c>
      <c r="E47" s="832" t="s">
        <v>2181</v>
      </c>
      <c r="F47" s="849"/>
      <c r="G47" s="849"/>
      <c r="H47" s="837">
        <v>0</v>
      </c>
      <c r="I47" s="849">
        <v>8</v>
      </c>
      <c r="J47" s="849">
        <v>2846.32</v>
      </c>
      <c r="K47" s="837">
        <v>1</v>
      </c>
      <c r="L47" s="849">
        <v>8</v>
      </c>
      <c r="M47" s="850">
        <v>2846.32</v>
      </c>
    </row>
    <row r="48" spans="1:13" ht="14.4" customHeight="1" x14ac:dyDescent="0.3">
      <c r="A48" s="831" t="s">
        <v>1843</v>
      </c>
      <c r="B48" s="832" t="s">
        <v>2804</v>
      </c>
      <c r="C48" s="832" t="s">
        <v>2184</v>
      </c>
      <c r="D48" s="832" t="s">
        <v>2183</v>
      </c>
      <c r="E48" s="832" t="s">
        <v>2179</v>
      </c>
      <c r="F48" s="849"/>
      <c r="G48" s="849"/>
      <c r="H48" s="837">
        <v>0</v>
      </c>
      <c r="I48" s="849">
        <v>10</v>
      </c>
      <c r="J48" s="849">
        <v>5526.4</v>
      </c>
      <c r="K48" s="837">
        <v>1</v>
      </c>
      <c r="L48" s="849">
        <v>10</v>
      </c>
      <c r="M48" s="850">
        <v>5526.4</v>
      </c>
    </row>
    <row r="49" spans="1:13" ht="14.4" customHeight="1" x14ac:dyDescent="0.3">
      <c r="A49" s="831" t="s">
        <v>1843</v>
      </c>
      <c r="B49" s="832" t="s">
        <v>2804</v>
      </c>
      <c r="C49" s="832" t="s">
        <v>2185</v>
      </c>
      <c r="D49" s="832" t="s">
        <v>2183</v>
      </c>
      <c r="E49" s="832" t="s">
        <v>2186</v>
      </c>
      <c r="F49" s="849"/>
      <c r="G49" s="849"/>
      <c r="H49" s="837">
        <v>0</v>
      </c>
      <c r="I49" s="849">
        <v>3</v>
      </c>
      <c r="J49" s="849">
        <v>3058.38</v>
      </c>
      <c r="K49" s="837">
        <v>1</v>
      </c>
      <c r="L49" s="849">
        <v>3</v>
      </c>
      <c r="M49" s="850">
        <v>3058.38</v>
      </c>
    </row>
    <row r="50" spans="1:13" ht="14.4" customHeight="1" x14ac:dyDescent="0.3">
      <c r="A50" s="831" t="s">
        <v>1843</v>
      </c>
      <c r="B50" s="832" t="s">
        <v>2804</v>
      </c>
      <c r="C50" s="832" t="s">
        <v>2353</v>
      </c>
      <c r="D50" s="832" t="s">
        <v>2354</v>
      </c>
      <c r="E50" s="832" t="s">
        <v>2181</v>
      </c>
      <c r="F50" s="849">
        <v>8</v>
      </c>
      <c r="G50" s="849">
        <v>2846.32</v>
      </c>
      <c r="H50" s="837">
        <v>1</v>
      </c>
      <c r="I50" s="849"/>
      <c r="J50" s="849"/>
      <c r="K50" s="837">
        <v>0</v>
      </c>
      <c r="L50" s="849">
        <v>8</v>
      </c>
      <c r="M50" s="850">
        <v>2846.32</v>
      </c>
    </row>
    <row r="51" spans="1:13" ht="14.4" customHeight="1" x14ac:dyDescent="0.3">
      <c r="A51" s="831" t="s">
        <v>1843</v>
      </c>
      <c r="B51" s="832" t="s">
        <v>1760</v>
      </c>
      <c r="C51" s="832" t="s">
        <v>2325</v>
      </c>
      <c r="D51" s="832" t="s">
        <v>2129</v>
      </c>
      <c r="E51" s="832" t="s">
        <v>2326</v>
      </c>
      <c r="F51" s="849">
        <v>4</v>
      </c>
      <c r="G51" s="849">
        <v>5816.92</v>
      </c>
      <c r="H51" s="837">
        <v>1</v>
      </c>
      <c r="I51" s="849"/>
      <c r="J51" s="849"/>
      <c r="K51" s="837">
        <v>0</v>
      </c>
      <c r="L51" s="849">
        <v>4</v>
      </c>
      <c r="M51" s="850">
        <v>5816.92</v>
      </c>
    </row>
    <row r="52" spans="1:13" ht="14.4" customHeight="1" x14ac:dyDescent="0.3">
      <c r="A52" s="831" t="s">
        <v>1843</v>
      </c>
      <c r="B52" s="832" t="s">
        <v>1760</v>
      </c>
      <c r="C52" s="832" t="s">
        <v>2409</v>
      </c>
      <c r="D52" s="832" t="s">
        <v>2129</v>
      </c>
      <c r="E52" s="832" t="s">
        <v>2410</v>
      </c>
      <c r="F52" s="849">
        <v>6</v>
      </c>
      <c r="G52" s="849">
        <v>5816.88</v>
      </c>
      <c r="H52" s="837">
        <v>1</v>
      </c>
      <c r="I52" s="849"/>
      <c r="J52" s="849"/>
      <c r="K52" s="837">
        <v>0</v>
      </c>
      <c r="L52" s="849">
        <v>6</v>
      </c>
      <c r="M52" s="850">
        <v>5816.88</v>
      </c>
    </row>
    <row r="53" spans="1:13" ht="14.4" customHeight="1" x14ac:dyDescent="0.3">
      <c r="A53" s="831" t="s">
        <v>1843</v>
      </c>
      <c r="B53" s="832" t="s">
        <v>1760</v>
      </c>
      <c r="C53" s="832" t="s">
        <v>1761</v>
      </c>
      <c r="D53" s="832" t="s">
        <v>1762</v>
      </c>
      <c r="E53" s="832" t="s">
        <v>1763</v>
      </c>
      <c r="F53" s="849"/>
      <c r="G53" s="849"/>
      <c r="H53" s="837">
        <v>0</v>
      </c>
      <c r="I53" s="849">
        <v>16</v>
      </c>
      <c r="J53" s="849">
        <v>7756</v>
      </c>
      <c r="K53" s="837">
        <v>1</v>
      </c>
      <c r="L53" s="849">
        <v>16</v>
      </c>
      <c r="M53" s="850">
        <v>7756</v>
      </c>
    </row>
    <row r="54" spans="1:13" ht="14.4" customHeight="1" x14ac:dyDescent="0.3">
      <c r="A54" s="831" t="s">
        <v>1843</v>
      </c>
      <c r="B54" s="832" t="s">
        <v>1760</v>
      </c>
      <c r="C54" s="832" t="s">
        <v>2131</v>
      </c>
      <c r="D54" s="832" t="s">
        <v>1762</v>
      </c>
      <c r="E54" s="832" t="s">
        <v>2132</v>
      </c>
      <c r="F54" s="849"/>
      <c r="G54" s="849"/>
      <c r="H54" s="837">
        <v>0</v>
      </c>
      <c r="I54" s="849">
        <v>4</v>
      </c>
      <c r="J54" s="849">
        <v>3877.92</v>
      </c>
      <c r="K54" s="837">
        <v>1</v>
      </c>
      <c r="L54" s="849">
        <v>4</v>
      </c>
      <c r="M54" s="850">
        <v>3877.92</v>
      </c>
    </row>
    <row r="55" spans="1:13" ht="14.4" customHeight="1" x14ac:dyDescent="0.3">
      <c r="A55" s="831" t="s">
        <v>1843</v>
      </c>
      <c r="B55" s="832" t="s">
        <v>2805</v>
      </c>
      <c r="C55" s="832" t="s">
        <v>2110</v>
      </c>
      <c r="D55" s="832" t="s">
        <v>2111</v>
      </c>
      <c r="E55" s="832" t="s">
        <v>2112</v>
      </c>
      <c r="F55" s="849">
        <v>6</v>
      </c>
      <c r="G55" s="849">
        <v>4524.24</v>
      </c>
      <c r="H55" s="837">
        <v>1</v>
      </c>
      <c r="I55" s="849"/>
      <c r="J55" s="849"/>
      <c r="K55" s="837">
        <v>0</v>
      </c>
      <c r="L55" s="849">
        <v>6</v>
      </c>
      <c r="M55" s="850">
        <v>4524.24</v>
      </c>
    </row>
    <row r="56" spans="1:13" ht="14.4" customHeight="1" x14ac:dyDescent="0.3">
      <c r="A56" s="831" t="s">
        <v>1843</v>
      </c>
      <c r="B56" s="832" t="s">
        <v>2805</v>
      </c>
      <c r="C56" s="832" t="s">
        <v>2315</v>
      </c>
      <c r="D56" s="832" t="s">
        <v>2111</v>
      </c>
      <c r="E56" s="832" t="s">
        <v>2316</v>
      </c>
      <c r="F56" s="849">
        <v>6</v>
      </c>
      <c r="G56" s="849">
        <v>6786.36</v>
      </c>
      <c r="H56" s="837">
        <v>1</v>
      </c>
      <c r="I56" s="849"/>
      <c r="J56" s="849"/>
      <c r="K56" s="837">
        <v>0</v>
      </c>
      <c r="L56" s="849">
        <v>6</v>
      </c>
      <c r="M56" s="850">
        <v>6786.36</v>
      </c>
    </row>
    <row r="57" spans="1:13" ht="14.4" customHeight="1" x14ac:dyDescent="0.3">
      <c r="A57" s="831" t="s">
        <v>1843</v>
      </c>
      <c r="B57" s="832" t="s">
        <v>2805</v>
      </c>
      <c r="C57" s="832" t="s">
        <v>2684</v>
      </c>
      <c r="D57" s="832" t="s">
        <v>2383</v>
      </c>
      <c r="E57" s="832" t="s">
        <v>2261</v>
      </c>
      <c r="F57" s="849">
        <v>8</v>
      </c>
      <c r="G57" s="849">
        <v>10341.200000000001</v>
      </c>
      <c r="H57" s="837">
        <v>1</v>
      </c>
      <c r="I57" s="849"/>
      <c r="J57" s="849"/>
      <c r="K57" s="837">
        <v>0</v>
      </c>
      <c r="L57" s="849">
        <v>8</v>
      </c>
      <c r="M57" s="850">
        <v>10341.200000000001</v>
      </c>
    </row>
    <row r="58" spans="1:13" ht="14.4" customHeight="1" x14ac:dyDescent="0.3">
      <c r="A58" s="831" t="s">
        <v>1843</v>
      </c>
      <c r="B58" s="832" t="s">
        <v>2805</v>
      </c>
      <c r="C58" s="832" t="s">
        <v>2382</v>
      </c>
      <c r="D58" s="832" t="s">
        <v>2383</v>
      </c>
      <c r="E58" s="832" t="s">
        <v>2112</v>
      </c>
      <c r="F58" s="849">
        <v>5</v>
      </c>
      <c r="G58" s="849">
        <v>3231.6000000000004</v>
      </c>
      <c r="H58" s="837">
        <v>1</v>
      </c>
      <c r="I58" s="849"/>
      <c r="J58" s="849"/>
      <c r="K58" s="837">
        <v>0</v>
      </c>
      <c r="L58" s="849">
        <v>5</v>
      </c>
      <c r="M58" s="850">
        <v>3231.6000000000004</v>
      </c>
    </row>
    <row r="59" spans="1:13" ht="14.4" customHeight="1" x14ac:dyDescent="0.3">
      <c r="A59" s="831" t="s">
        <v>1843</v>
      </c>
      <c r="B59" s="832" t="s">
        <v>2805</v>
      </c>
      <c r="C59" s="832" t="s">
        <v>2685</v>
      </c>
      <c r="D59" s="832" t="s">
        <v>2686</v>
      </c>
      <c r="E59" s="832" t="s">
        <v>2316</v>
      </c>
      <c r="F59" s="849"/>
      <c r="G59" s="849"/>
      <c r="H59" s="837">
        <v>0</v>
      </c>
      <c r="I59" s="849">
        <v>6</v>
      </c>
      <c r="J59" s="849">
        <v>6786.36</v>
      </c>
      <c r="K59" s="837">
        <v>1</v>
      </c>
      <c r="L59" s="849">
        <v>6</v>
      </c>
      <c r="M59" s="850">
        <v>6786.36</v>
      </c>
    </row>
    <row r="60" spans="1:13" ht="14.4" customHeight="1" x14ac:dyDescent="0.3">
      <c r="A60" s="831" t="s">
        <v>1843</v>
      </c>
      <c r="B60" s="832" t="s">
        <v>1541</v>
      </c>
      <c r="C60" s="832" t="s">
        <v>1667</v>
      </c>
      <c r="D60" s="832" t="s">
        <v>677</v>
      </c>
      <c r="E60" s="832" t="s">
        <v>927</v>
      </c>
      <c r="F60" s="849"/>
      <c r="G60" s="849"/>
      <c r="H60" s="837"/>
      <c r="I60" s="849">
        <v>6</v>
      </c>
      <c r="J60" s="849">
        <v>0</v>
      </c>
      <c r="K60" s="837"/>
      <c r="L60" s="849">
        <v>6</v>
      </c>
      <c r="M60" s="850">
        <v>0</v>
      </c>
    </row>
    <row r="61" spans="1:13" ht="14.4" customHeight="1" x14ac:dyDescent="0.3">
      <c r="A61" s="831" t="s">
        <v>1843</v>
      </c>
      <c r="B61" s="832" t="s">
        <v>2815</v>
      </c>
      <c r="C61" s="832" t="s">
        <v>2424</v>
      </c>
      <c r="D61" s="832" t="s">
        <v>2425</v>
      </c>
      <c r="E61" s="832" t="s">
        <v>2330</v>
      </c>
      <c r="F61" s="849"/>
      <c r="G61" s="849"/>
      <c r="H61" s="837">
        <v>0</v>
      </c>
      <c r="I61" s="849">
        <v>4</v>
      </c>
      <c r="J61" s="849">
        <v>3054.52</v>
      </c>
      <c r="K61" s="837">
        <v>1</v>
      </c>
      <c r="L61" s="849">
        <v>4</v>
      </c>
      <c r="M61" s="850">
        <v>3054.52</v>
      </c>
    </row>
    <row r="62" spans="1:13" ht="14.4" customHeight="1" x14ac:dyDescent="0.3">
      <c r="A62" s="831" t="s">
        <v>1843</v>
      </c>
      <c r="B62" s="832" t="s">
        <v>2808</v>
      </c>
      <c r="C62" s="832" t="s">
        <v>2194</v>
      </c>
      <c r="D62" s="832" t="s">
        <v>2195</v>
      </c>
      <c r="E62" s="832" t="s">
        <v>2193</v>
      </c>
      <c r="F62" s="849"/>
      <c r="G62" s="849"/>
      <c r="H62" s="837">
        <v>0</v>
      </c>
      <c r="I62" s="849">
        <v>3</v>
      </c>
      <c r="J62" s="849">
        <v>507.87</v>
      </c>
      <c r="K62" s="837">
        <v>1</v>
      </c>
      <c r="L62" s="849">
        <v>3</v>
      </c>
      <c r="M62" s="850">
        <v>507.87</v>
      </c>
    </row>
    <row r="63" spans="1:13" ht="14.4" customHeight="1" x14ac:dyDescent="0.3">
      <c r="A63" s="831" t="s">
        <v>1843</v>
      </c>
      <c r="B63" s="832" t="s">
        <v>2808</v>
      </c>
      <c r="C63" s="832" t="s">
        <v>2359</v>
      </c>
      <c r="D63" s="832" t="s">
        <v>2197</v>
      </c>
      <c r="E63" s="832" t="s">
        <v>2193</v>
      </c>
      <c r="F63" s="849">
        <v>5</v>
      </c>
      <c r="G63" s="849">
        <v>846.44999999999993</v>
      </c>
      <c r="H63" s="837">
        <v>1</v>
      </c>
      <c r="I63" s="849"/>
      <c r="J63" s="849"/>
      <c r="K63" s="837">
        <v>0</v>
      </c>
      <c r="L63" s="849">
        <v>5</v>
      </c>
      <c r="M63" s="850">
        <v>846.44999999999993</v>
      </c>
    </row>
    <row r="64" spans="1:13" ht="14.4" customHeight="1" x14ac:dyDescent="0.3">
      <c r="A64" s="831" t="s">
        <v>1843</v>
      </c>
      <c r="B64" s="832" t="s">
        <v>2808</v>
      </c>
      <c r="C64" s="832" t="s">
        <v>2271</v>
      </c>
      <c r="D64" s="832" t="s">
        <v>2272</v>
      </c>
      <c r="E64" s="832" t="s">
        <v>2198</v>
      </c>
      <c r="F64" s="849">
        <v>3</v>
      </c>
      <c r="G64" s="849">
        <v>1015.74</v>
      </c>
      <c r="H64" s="837">
        <v>1</v>
      </c>
      <c r="I64" s="849"/>
      <c r="J64" s="849"/>
      <c r="K64" s="837">
        <v>0</v>
      </c>
      <c r="L64" s="849">
        <v>3</v>
      </c>
      <c r="M64" s="850">
        <v>1015.74</v>
      </c>
    </row>
    <row r="65" spans="1:13" ht="14.4" customHeight="1" x14ac:dyDescent="0.3">
      <c r="A65" s="831" t="s">
        <v>1843</v>
      </c>
      <c r="B65" s="832" t="s">
        <v>2808</v>
      </c>
      <c r="C65" s="832" t="s">
        <v>2200</v>
      </c>
      <c r="D65" s="832" t="s">
        <v>2195</v>
      </c>
      <c r="E65" s="832" t="s">
        <v>2201</v>
      </c>
      <c r="F65" s="849"/>
      <c r="G65" s="849"/>
      <c r="H65" s="837">
        <v>0</v>
      </c>
      <c r="I65" s="849">
        <v>3</v>
      </c>
      <c r="J65" s="849">
        <v>3859.8599999999997</v>
      </c>
      <c r="K65" s="837">
        <v>1</v>
      </c>
      <c r="L65" s="849">
        <v>3</v>
      </c>
      <c r="M65" s="850">
        <v>3859.8599999999997</v>
      </c>
    </row>
    <row r="66" spans="1:13" ht="14.4" customHeight="1" x14ac:dyDescent="0.3">
      <c r="A66" s="831" t="s">
        <v>1843</v>
      </c>
      <c r="B66" s="832" t="s">
        <v>2808</v>
      </c>
      <c r="C66" s="832" t="s">
        <v>2206</v>
      </c>
      <c r="D66" s="832" t="s">
        <v>2195</v>
      </c>
      <c r="E66" s="832" t="s">
        <v>2207</v>
      </c>
      <c r="F66" s="849"/>
      <c r="G66" s="849"/>
      <c r="H66" s="837">
        <v>0</v>
      </c>
      <c r="I66" s="849">
        <v>15</v>
      </c>
      <c r="J66" s="849">
        <v>38598.299999999996</v>
      </c>
      <c r="K66" s="837">
        <v>1</v>
      </c>
      <c r="L66" s="849">
        <v>15</v>
      </c>
      <c r="M66" s="850">
        <v>38598.299999999996</v>
      </c>
    </row>
    <row r="67" spans="1:13" ht="14.4" customHeight="1" x14ac:dyDescent="0.3">
      <c r="A67" s="831" t="s">
        <v>1843</v>
      </c>
      <c r="B67" s="832" t="s">
        <v>1692</v>
      </c>
      <c r="C67" s="832" t="s">
        <v>1693</v>
      </c>
      <c r="D67" s="832" t="s">
        <v>1011</v>
      </c>
      <c r="E67" s="832" t="s">
        <v>1694</v>
      </c>
      <c r="F67" s="849"/>
      <c r="G67" s="849"/>
      <c r="H67" s="837"/>
      <c r="I67" s="849">
        <v>1</v>
      </c>
      <c r="J67" s="849">
        <v>0</v>
      </c>
      <c r="K67" s="837"/>
      <c r="L67" s="849">
        <v>1</v>
      </c>
      <c r="M67" s="850">
        <v>0</v>
      </c>
    </row>
    <row r="68" spans="1:13" ht="14.4" customHeight="1" x14ac:dyDescent="0.3">
      <c r="A68" s="831" t="s">
        <v>1843</v>
      </c>
      <c r="B68" s="832" t="s">
        <v>1699</v>
      </c>
      <c r="C68" s="832" t="s">
        <v>2694</v>
      </c>
      <c r="D68" s="832" t="s">
        <v>2695</v>
      </c>
      <c r="E68" s="832" t="s">
        <v>2696</v>
      </c>
      <c r="F68" s="849">
        <v>1</v>
      </c>
      <c r="G68" s="849">
        <v>123.2</v>
      </c>
      <c r="H68" s="837">
        <v>1</v>
      </c>
      <c r="I68" s="849"/>
      <c r="J68" s="849"/>
      <c r="K68" s="837">
        <v>0</v>
      </c>
      <c r="L68" s="849">
        <v>1</v>
      </c>
      <c r="M68" s="850">
        <v>123.2</v>
      </c>
    </row>
    <row r="69" spans="1:13" ht="14.4" customHeight="1" x14ac:dyDescent="0.3">
      <c r="A69" s="831" t="s">
        <v>1843</v>
      </c>
      <c r="B69" s="832" t="s">
        <v>2810</v>
      </c>
      <c r="C69" s="832" t="s">
        <v>2234</v>
      </c>
      <c r="D69" s="832" t="s">
        <v>2235</v>
      </c>
      <c r="E69" s="832" t="s">
        <v>2236</v>
      </c>
      <c r="F69" s="849"/>
      <c r="G69" s="849"/>
      <c r="H69" s="837">
        <v>0</v>
      </c>
      <c r="I69" s="849">
        <v>3</v>
      </c>
      <c r="J69" s="849">
        <v>241.59</v>
      </c>
      <c r="K69" s="837">
        <v>1</v>
      </c>
      <c r="L69" s="849">
        <v>3</v>
      </c>
      <c r="M69" s="850">
        <v>241.59</v>
      </c>
    </row>
    <row r="70" spans="1:13" ht="14.4" customHeight="1" x14ac:dyDescent="0.3">
      <c r="A70" s="831" t="s">
        <v>1843</v>
      </c>
      <c r="B70" s="832" t="s">
        <v>2810</v>
      </c>
      <c r="C70" s="832" t="s">
        <v>2278</v>
      </c>
      <c r="D70" s="832" t="s">
        <v>2235</v>
      </c>
      <c r="E70" s="832" t="s">
        <v>2240</v>
      </c>
      <c r="F70" s="849"/>
      <c r="G70" s="849"/>
      <c r="H70" s="837">
        <v>0</v>
      </c>
      <c r="I70" s="849">
        <v>1</v>
      </c>
      <c r="J70" s="849">
        <v>400.17</v>
      </c>
      <c r="K70" s="837">
        <v>1</v>
      </c>
      <c r="L70" s="849">
        <v>1</v>
      </c>
      <c r="M70" s="850">
        <v>400.17</v>
      </c>
    </row>
    <row r="71" spans="1:13" ht="14.4" customHeight="1" x14ac:dyDescent="0.3">
      <c r="A71" s="831" t="s">
        <v>1843</v>
      </c>
      <c r="B71" s="832" t="s">
        <v>1721</v>
      </c>
      <c r="C71" s="832" t="s">
        <v>1933</v>
      </c>
      <c r="D71" s="832" t="s">
        <v>1723</v>
      </c>
      <c r="E71" s="832" t="s">
        <v>1934</v>
      </c>
      <c r="F71" s="849"/>
      <c r="G71" s="849"/>
      <c r="H71" s="837">
        <v>0</v>
      </c>
      <c r="I71" s="849">
        <v>2</v>
      </c>
      <c r="J71" s="849">
        <v>828.14</v>
      </c>
      <c r="K71" s="837">
        <v>1</v>
      </c>
      <c r="L71" s="849">
        <v>2</v>
      </c>
      <c r="M71" s="850">
        <v>828.14</v>
      </c>
    </row>
    <row r="72" spans="1:13" ht="14.4" customHeight="1" x14ac:dyDescent="0.3">
      <c r="A72" s="831" t="s">
        <v>1845</v>
      </c>
      <c r="B72" s="832" t="s">
        <v>2816</v>
      </c>
      <c r="C72" s="832" t="s">
        <v>1885</v>
      </c>
      <c r="D72" s="832" t="s">
        <v>1886</v>
      </c>
      <c r="E72" s="832" t="s">
        <v>1887</v>
      </c>
      <c r="F72" s="849"/>
      <c r="G72" s="849"/>
      <c r="H72" s="837">
        <v>0</v>
      </c>
      <c r="I72" s="849">
        <v>2</v>
      </c>
      <c r="J72" s="849">
        <v>170.54</v>
      </c>
      <c r="K72" s="837">
        <v>1</v>
      </c>
      <c r="L72" s="849">
        <v>2</v>
      </c>
      <c r="M72" s="850">
        <v>170.54</v>
      </c>
    </row>
    <row r="73" spans="1:13" ht="14.4" customHeight="1" x14ac:dyDescent="0.3">
      <c r="A73" s="831" t="s">
        <v>1845</v>
      </c>
      <c r="B73" s="832" t="s">
        <v>2804</v>
      </c>
      <c r="C73" s="832" t="s">
        <v>2185</v>
      </c>
      <c r="D73" s="832" t="s">
        <v>2183</v>
      </c>
      <c r="E73" s="832" t="s">
        <v>2186</v>
      </c>
      <c r="F73" s="849"/>
      <c r="G73" s="849"/>
      <c r="H73" s="837">
        <v>0</v>
      </c>
      <c r="I73" s="849">
        <v>3</v>
      </c>
      <c r="J73" s="849">
        <v>3058.38</v>
      </c>
      <c r="K73" s="837">
        <v>1</v>
      </c>
      <c r="L73" s="849">
        <v>3</v>
      </c>
      <c r="M73" s="850">
        <v>3058.38</v>
      </c>
    </row>
    <row r="74" spans="1:13" ht="14.4" customHeight="1" x14ac:dyDescent="0.3">
      <c r="A74" s="831" t="s">
        <v>1845</v>
      </c>
      <c r="B74" s="832" t="s">
        <v>2805</v>
      </c>
      <c r="C74" s="832" t="s">
        <v>2110</v>
      </c>
      <c r="D74" s="832" t="s">
        <v>2111</v>
      </c>
      <c r="E74" s="832" t="s">
        <v>2112</v>
      </c>
      <c r="F74" s="849">
        <v>4</v>
      </c>
      <c r="G74" s="849">
        <v>3016.16</v>
      </c>
      <c r="H74" s="837">
        <v>1</v>
      </c>
      <c r="I74" s="849"/>
      <c r="J74" s="849"/>
      <c r="K74" s="837">
        <v>0</v>
      </c>
      <c r="L74" s="849">
        <v>4</v>
      </c>
      <c r="M74" s="850">
        <v>3016.16</v>
      </c>
    </row>
    <row r="75" spans="1:13" ht="14.4" customHeight="1" x14ac:dyDescent="0.3">
      <c r="A75" s="831" t="s">
        <v>1845</v>
      </c>
      <c r="B75" s="832" t="s">
        <v>2805</v>
      </c>
      <c r="C75" s="832" t="s">
        <v>2260</v>
      </c>
      <c r="D75" s="832" t="s">
        <v>2111</v>
      </c>
      <c r="E75" s="832" t="s">
        <v>2261</v>
      </c>
      <c r="F75" s="849">
        <v>6</v>
      </c>
      <c r="G75" s="849">
        <v>9048.48</v>
      </c>
      <c r="H75" s="837">
        <v>1</v>
      </c>
      <c r="I75" s="849"/>
      <c r="J75" s="849"/>
      <c r="K75" s="837">
        <v>0</v>
      </c>
      <c r="L75" s="849">
        <v>6</v>
      </c>
      <c r="M75" s="850">
        <v>9048.48</v>
      </c>
    </row>
    <row r="76" spans="1:13" ht="14.4" customHeight="1" x14ac:dyDescent="0.3">
      <c r="A76" s="831" t="s">
        <v>1845</v>
      </c>
      <c r="B76" s="832" t="s">
        <v>1541</v>
      </c>
      <c r="C76" s="832" t="s">
        <v>1667</v>
      </c>
      <c r="D76" s="832" t="s">
        <v>677</v>
      </c>
      <c r="E76" s="832" t="s">
        <v>927</v>
      </c>
      <c r="F76" s="849"/>
      <c r="G76" s="849"/>
      <c r="H76" s="837"/>
      <c r="I76" s="849">
        <v>18</v>
      </c>
      <c r="J76" s="849">
        <v>0</v>
      </c>
      <c r="K76" s="837"/>
      <c r="L76" s="849">
        <v>18</v>
      </c>
      <c r="M76" s="850">
        <v>0</v>
      </c>
    </row>
    <row r="77" spans="1:13" ht="14.4" customHeight="1" x14ac:dyDescent="0.3">
      <c r="A77" s="831" t="s">
        <v>1845</v>
      </c>
      <c r="B77" s="832" t="s">
        <v>2808</v>
      </c>
      <c r="C77" s="832" t="s">
        <v>2271</v>
      </c>
      <c r="D77" s="832" t="s">
        <v>2272</v>
      </c>
      <c r="E77" s="832" t="s">
        <v>2198</v>
      </c>
      <c r="F77" s="849">
        <v>3</v>
      </c>
      <c r="G77" s="849">
        <v>1015.74</v>
      </c>
      <c r="H77" s="837">
        <v>1</v>
      </c>
      <c r="I77" s="849"/>
      <c r="J77" s="849"/>
      <c r="K77" s="837">
        <v>0</v>
      </c>
      <c r="L77" s="849">
        <v>3</v>
      </c>
      <c r="M77" s="850">
        <v>1015.74</v>
      </c>
    </row>
    <row r="78" spans="1:13" ht="14.4" customHeight="1" x14ac:dyDescent="0.3">
      <c r="A78" s="831" t="s">
        <v>1845</v>
      </c>
      <c r="B78" s="832" t="s">
        <v>2808</v>
      </c>
      <c r="C78" s="832" t="s">
        <v>2200</v>
      </c>
      <c r="D78" s="832" t="s">
        <v>2195</v>
      </c>
      <c r="E78" s="832" t="s">
        <v>2201</v>
      </c>
      <c r="F78" s="849"/>
      <c r="G78" s="849"/>
      <c r="H78" s="837">
        <v>0</v>
      </c>
      <c r="I78" s="849">
        <v>2</v>
      </c>
      <c r="J78" s="849">
        <v>2573.2399999999998</v>
      </c>
      <c r="K78" s="837">
        <v>1</v>
      </c>
      <c r="L78" s="849">
        <v>2</v>
      </c>
      <c r="M78" s="850">
        <v>2573.2399999999998</v>
      </c>
    </row>
    <row r="79" spans="1:13" ht="14.4" customHeight="1" x14ac:dyDescent="0.3">
      <c r="A79" s="831" t="s">
        <v>1845</v>
      </c>
      <c r="B79" s="832" t="s">
        <v>2808</v>
      </c>
      <c r="C79" s="832" t="s">
        <v>2206</v>
      </c>
      <c r="D79" s="832" t="s">
        <v>2195</v>
      </c>
      <c r="E79" s="832" t="s">
        <v>2207</v>
      </c>
      <c r="F79" s="849"/>
      <c r="G79" s="849"/>
      <c r="H79" s="837">
        <v>0</v>
      </c>
      <c r="I79" s="849">
        <v>2</v>
      </c>
      <c r="J79" s="849">
        <v>5146.4399999999996</v>
      </c>
      <c r="K79" s="837">
        <v>1</v>
      </c>
      <c r="L79" s="849">
        <v>2</v>
      </c>
      <c r="M79" s="850">
        <v>5146.4399999999996</v>
      </c>
    </row>
    <row r="80" spans="1:13" ht="14.4" customHeight="1" x14ac:dyDescent="0.3">
      <c r="A80" s="831" t="s">
        <v>1845</v>
      </c>
      <c r="B80" s="832" t="s">
        <v>2810</v>
      </c>
      <c r="C80" s="832" t="s">
        <v>2278</v>
      </c>
      <c r="D80" s="832" t="s">
        <v>2235</v>
      </c>
      <c r="E80" s="832" t="s">
        <v>2240</v>
      </c>
      <c r="F80" s="849"/>
      <c r="G80" s="849"/>
      <c r="H80" s="837">
        <v>0</v>
      </c>
      <c r="I80" s="849">
        <v>1</v>
      </c>
      <c r="J80" s="849">
        <v>400.17</v>
      </c>
      <c r="K80" s="837">
        <v>1</v>
      </c>
      <c r="L80" s="849">
        <v>1</v>
      </c>
      <c r="M80" s="850">
        <v>400.17</v>
      </c>
    </row>
    <row r="81" spans="1:13" ht="14.4" customHeight="1" x14ac:dyDescent="0.3">
      <c r="A81" s="831" t="s">
        <v>1845</v>
      </c>
      <c r="B81" s="832" t="s">
        <v>2810</v>
      </c>
      <c r="C81" s="832" t="s">
        <v>2237</v>
      </c>
      <c r="D81" s="832" t="s">
        <v>2235</v>
      </c>
      <c r="E81" s="832" t="s">
        <v>2238</v>
      </c>
      <c r="F81" s="849"/>
      <c r="G81" s="849"/>
      <c r="H81" s="837">
        <v>0</v>
      </c>
      <c r="I81" s="849">
        <v>2</v>
      </c>
      <c r="J81" s="849">
        <v>1066.8599999999999</v>
      </c>
      <c r="K81" s="837">
        <v>1</v>
      </c>
      <c r="L81" s="849">
        <v>2</v>
      </c>
      <c r="M81" s="850">
        <v>1066.8599999999999</v>
      </c>
    </row>
    <row r="82" spans="1:13" ht="14.4" customHeight="1" x14ac:dyDescent="0.3">
      <c r="A82" s="831" t="s">
        <v>1845</v>
      </c>
      <c r="B82" s="832" t="s">
        <v>2817</v>
      </c>
      <c r="C82" s="832" t="s">
        <v>2263</v>
      </c>
      <c r="D82" s="832" t="s">
        <v>2264</v>
      </c>
      <c r="E82" s="832" t="s">
        <v>2265</v>
      </c>
      <c r="F82" s="849"/>
      <c r="G82" s="849"/>
      <c r="H82" s="837">
        <v>0</v>
      </c>
      <c r="I82" s="849">
        <v>1</v>
      </c>
      <c r="J82" s="849">
        <v>561.76</v>
      </c>
      <c r="K82" s="837">
        <v>1</v>
      </c>
      <c r="L82" s="849">
        <v>1</v>
      </c>
      <c r="M82" s="850">
        <v>561.76</v>
      </c>
    </row>
    <row r="83" spans="1:13" ht="14.4" customHeight="1" x14ac:dyDescent="0.3">
      <c r="A83" s="831" t="s">
        <v>1846</v>
      </c>
      <c r="B83" s="832" t="s">
        <v>2818</v>
      </c>
      <c r="C83" s="832" t="s">
        <v>2041</v>
      </c>
      <c r="D83" s="832" t="s">
        <v>2042</v>
      </c>
      <c r="E83" s="832" t="s">
        <v>2043</v>
      </c>
      <c r="F83" s="849"/>
      <c r="G83" s="849"/>
      <c r="H83" s="837">
        <v>0</v>
      </c>
      <c r="I83" s="849">
        <v>1</v>
      </c>
      <c r="J83" s="849">
        <v>229.38</v>
      </c>
      <c r="K83" s="837">
        <v>1</v>
      </c>
      <c r="L83" s="849">
        <v>1</v>
      </c>
      <c r="M83" s="850">
        <v>229.38</v>
      </c>
    </row>
    <row r="84" spans="1:13" ht="14.4" customHeight="1" x14ac:dyDescent="0.3">
      <c r="A84" s="831" t="s">
        <v>1846</v>
      </c>
      <c r="B84" s="832" t="s">
        <v>1589</v>
      </c>
      <c r="C84" s="832" t="s">
        <v>2054</v>
      </c>
      <c r="D84" s="832" t="s">
        <v>2036</v>
      </c>
      <c r="E84" s="832" t="s">
        <v>2055</v>
      </c>
      <c r="F84" s="849"/>
      <c r="G84" s="849"/>
      <c r="H84" s="837">
        <v>0</v>
      </c>
      <c r="I84" s="849">
        <v>1</v>
      </c>
      <c r="J84" s="849">
        <v>49.08</v>
      </c>
      <c r="K84" s="837">
        <v>1</v>
      </c>
      <c r="L84" s="849">
        <v>1</v>
      </c>
      <c r="M84" s="850">
        <v>49.08</v>
      </c>
    </row>
    <row r="85" spans="1:13" ht="14.4" customHeight="1" x14ac:dyDescent="0.3">
      <c r="A85" s="831" t="s">
        <v>1846</v>
      </c>
      <c r="B85" s="832" t="s">
        <v>1589</v>
      </c>
      <c r="C85" s="832" t="s">
        <v>2056</v>
      </c>
      <c r="D85" s="832" t="s">
        <v>2036</v>
      </c>
      <c r="E85" s="832" t="s">
        <v>2057</v>
      </c>
      <c r="F85" s="849">
        <v>1</v>
      </c>
      <c r="G85" s="849">
        <v>84.18</v>
      </c>
      <c r="H85" s="837">
        <v>1</v>
      </c>
      <c r="I85" s="849"/>
      <c r="J85" s="849"/>
      <c r="K85" s="837">
        <v>0</v>
      </c>
      <c r="L85" s="849">
        <v>1</v>
      </c>
      <c r="M85" s="850">
        <v>84.18</v>
      </c>
    </row>
    <row r="86" spans="1:13" ht="14.4" customHeight="1" x14ac:dyDescent="0.3">
      <c r="A86" s="831" t="s">
        <v>1846</v>
      </c>
      <c r="B86" s="832" t="s">
        <v>2819</v>
      </c>
      <c r="C86" s="832" t="s">
        <v>2051</v>
      </c>
      <c r="D86" s="832" t="s">
        <v>2052</v>
      </c>
      <c r="E86" s="832" t="s">
        <v>2053</v>
      </c>
      <c r="F86" s="849">
        <v>3</v>
      </c>
      <c r="G86" s="849">
        <v>0</v>
      </c>
      <c r="H86" s="837"/>
      <c r="I86" s="849"/>
      <c r="J86" s="849"/>
      <c r="K86" s="837"/>
      <c r="L86" s="849">
        <v>3</v>
      </c>
      <c r="M86" s="850">
        <v>0</v>
      </c>
    </row>
    <row r="87" spans="1:13" ht="14.4" customHeight="1" x14ac:dyDescent="0.3">
      <c r="A87" s="831" t="s">
        <v>1847</v>
      </c>
      <c r="B87" s="832" t="s">
        <v>2820</v>
      </c>
      <c r="C87" s="832" t="s">
        <v>2297</v>
      </c>
      <c r="D87" s="832" t="s">
        <v>2298</v>
      </c>
      <c r="E87" s="832" t="s">
        <v>2299</v>
      </c>
      <c r="F87" s="849"/>
      <c r="G87" s="849"/>
      <c r="H87" s="837">
        <v>0</v>
      </c>
      <c r="I87" s="849">
        <v>1</v>
      </c>
      <c r="J87" s="849">
        <v>86.43</v>
      </c>
      <c r="K87" s="837">
        <v>1</v>
      </c>
      <c r="L87" s="849">
        <v>1</v>
      </c>
      <c r="M87" s="850">
        <v>86.43</v>
      </c>
    </row>
    <row r="88" spans="1:13" ht="14.4" customHeight="1" x14ac:dyDescent="0.3">
      <c r="A88" s="831" t="s">
        <v>1847</v>
      </c>
      <c r="B88" s="832" t="s">
        <v>2821</v>
      </c>
      <c r="C88" s="832" t="s">
        <v>2286</v>
      </c>
      <c r="D88" s="832" t="s">
        <v>2287</v>
      </c>
      <c r="E88" s="832" t="s">
        <v>2288</v>
      </c>
      <c r="F88" s="849"/>
      <c r="G88" s="849"/>
      <c r="H88" s="837">
        <v>0</v>
      </c>
      <c r="I88" s="849">
        <v>1</v>
      </c>
      <c r="J88" s="849">
        <v>93.27</v>
      </c>
      <c r="K88" s="837">
        <v>1</v>
      </c>
      <c r="L88" s="849">
        <v>1</v>
      </c>
      <c r="M88" s="850">
        <v>93.27</v>
      </c>
    </row>
    <row r="89" spans="1:13" ht="14.4" customHeight="1" x14ac:dyDescent="0.3">
      <c r="A89" s="831" t="s">
        <v>1847</v>
      </c>
      <c r="B89" s="832" t="s">
        <v>1541</v>
      </c>
      <c r="C89" s="832" t="s">
        <v>1667</v>
      </c>
      <c r="D89" s="832" t="s">
        <v>677</v>
      </c>
      <c r="E89" s="832" t="s">
        <v>927</v>
      </c>
      <c r="F89" s="849"/>
      <c r="G89" s="849"/>
      <c r="H89" s="837"/>
      <c r="I89" s="849">
        <v>2</v>
      </c>
      <c r="J89" s="849">
        <v>0</v>
      </c>
      <c r="K89" s="837"/>
      <c r="L89" s="849">
        <v>2</v>
      </c>
      <c r="M89" s="850">
        <v>0</v>
      </c>
    </row>
    <row r="90" spans="1:13" ht="14.4" customHeight="1" x14ac:dyDescent="0.3">
      <c r="A90" s="831" t="s">
        <v>1847</v>
      </c>
      <c r="B90" s="832" t="s">
        <v>2822</v>
      </c>
      <c r="C90" s="832" t="s">
        <v>2282</v>
      </c>
      <c r="D90" s="832" t="s">
        <v>2283</v>
      </c>
      <c r="E90" s="832" t="s">
        <v>2284</v>
      </c>
      <c r="F90" s="849"/>
      <c r="G90" s="849"/>
      <c r="H90" s="837">
        <v>0</v>
      </c>
      <c r="I90" s="849">
        <v>1</v>
      </c>
      <c r="J90" s="849">
        <v>161.93</v>
      </c>
      <c r="K90" s="837">
        <v>1</v>
      </c>
      <c r="L90" s="849">
        <v>1</v>
      </c>
      <c r="M90" s="850">
        <v>161.93</v>
      </c>
    </row>
    <row r="91" spans="1:13" ht="14.4" customHeight="1" x14ac:dyDescent="0.3">
      <c r="A91" s="831" t="s">
        <v>1847</v>
      </c>
      <c r="B91" s="832" t="s">
        <v>2823</v>
      </c>
      <c r="C91" s="832" t="s">
        <v>2293</v>
      </c>
      <c r="D91" s="832" t="s">
        <v>2294</v>
      </c>
      <c r="E91" s="832" t="s">
        <v>2295</v>
      </c>
      <c r="F91" s="849"/>
      <c r="G91" s="849"/>
      <c r="H91" s="837">
        <v>0</v>
      </c>
      <c r="I91" s="849">
        <v>1</v>
      </c>
      <c r="J91" s="849">
        <v>176.32</v>
      </c>
      <c r="K91" s="837">
        <v>1</v>
      </c>
      <c r="L91" s="849">
        <v>1</v>
      </c>
      <c r="M91" s="850">
        <v>176.32</v>
      </c>
    </row>
    <row r="92" spans="1:13" ht="14.4" customHeight="1" x14ac:dyDescent="0.3">
      <c r="A92" s="831" t="s">
        <v>1848</v>
      </c>
      <c r="B92" s="832" t="s">
        <v>1589</v>
      </c>
      <c r="C92" s="832" t="s">
        <v>2035</v>
      </c>
      <c r="D92" s="832" t="s">
        <v>2036</v>
      </c>
      <c r="E92" s="832" t="s">
        <v>2037</v>
      </c>
      <c r="F92" s="849"/>
      <c r="G92" s="849"/>
      <c r="H92" s="837">
        <v>0</v>
      </c>
      <c r="I92" s="849">
        <v>2</v>
      </c>
      <c r="J92" s="849">
        <v>126.28</v>
      </c>
      <c r="K92" s="837">
        <v>1</v>
      </c>
      <c r="L92" s="849">
        <v>2</v>
      </c>
      <c r="M92" s="850">
        <v>126.28</v>
      </c>
    </row>
    <row r="93" spans="1:13" ht="14.4" customHeight="1" x14ac:dyDescent="0.3">
      <c r="A93" s="831" t="s">
        <v>1848</v>
      </c>
      <c r="B93" s="832" t="s">
        <v>1692</v>
      </c>
      <c r="C93" s="832" t="s">
        <v>2028</v>
      </c>
      <c r="D93" s="832" t="s">
        <v>1011</v>
      </c>
      <c r="E93" s="832" t="s">
        <v>2029</v>
      </c>
      <c r="F93" s="849"/>
      <c r="G93" s="849"/>
      <c r="H93" s="837"/>
      <c r="I93" s="849">
        <v>1</v>
      </c>
      <c r="J93" s="849">
        <v>0</v>
      </c>
      <c r="K93" s="837"/>
      <c r="L93" s="849">
        <v>1</v>
      </c>
      <c r="M93" s="850">
        <v>0</v>
      </c>
    </row>
    <row r="94" spans="1:13" ht="14.4" customHeight="1" x14ac:dyDescent="0.3">
      <c r="A94" s="831" t="s">
        <v>1849</v>
      </c>
      <c r="B94" s="832" t="s">
        <v>2817</v>
      </c>
      <c r="C94" s="832" t="s">
        <v>2263</v>
      </c>
      <c r="D94" s="832" t="s">
        <v>2264</v>
      </c>
      <c r="E94" s="832" t="s">
        <v>2265</v>
      </c>
      <c r="F94" s="849"/>
      <c r="G94" s="849"/>
      <c r="H94" s="837">
        <v>0</v>
      </c>
      <c r="I94" s="849">
        <v>3</v>
      </c>
      <c r="J94" s="849">
        <v>1685.28</v>
      </c>
      <c r="K94" s="837">
        <v>1</v>
      </c>
      <c r="L94" s="849">
        <v>3</v>
      </c>
      <c r="M94" s="850">
        <v>1685.28</v>
      </c>
    </row>
    <row r="95" spans="1:13" ht="14.4" customHeight="1" x14ac:dyDescent="0.3">
      <c r="A95" s="831" t="s">
        <v>1849</v>
      </c>
      <c r="B95" s="832" t="s">
        <v>2812</v>
      </c>
      <c r="C95" s="832" t="s">
        <v>2241</v>
      </c>
      <c r="D95" s="832" t="s">
        <v>2242</v>
      </c>
      <c r="E95" s="832" t="s">
        <v>2243</v>
      </c>
      <c r="F95" s="849">
        <v>9</v>
      </c>
      <c r="G95" s="849">
        <v>899.46</v>
      </c>
      <c r="H95" s="837">
        <v>1</v>
      </c>
      <c r="I95" s="849"/>
      <c r="J95" s="849"/>
      <c r="K95" s="837">
        <v>0</v>
      </c>
      <c r="L95" s="849">
        <v>9</v>
      </c>
      <c r="M95" s="850">
        <v>899.46</v>
      </c>
    </row>
    <row r="96" spans="1:13" ht="14.4" customHeight="1" x14ac:dyDescent="0.3">
      <c r="A96" s="831" t="s">
        <v>1851</v>
      </c>
      <c r="B96" s="832" t="s">
        <v>2816</v>
      </c>
      <c r="C96" s="832" t="s">
        <v>1896</v>
      </c>
      <c r="D96" s="832" t="s">
        <v>1897</v>
      </c>
      <c r="E96" s="832" t="s">
        <v>1392</v>
      </c>
      <c r="F96" s="849">
        <v>1</v>
      </c>
      <c r="G96" s="849">
        <v>170.52</v>
      </c>
      <c r="H96" s="837">
        <v>1</v>
      </c>
      <c r="I96" s="849"/>
      <c r="J96" s="849"/>
      <c r="K96" s="837">
        <v>0</v>
      </c>
      <c r="L96" s="849">
        <v>1</v>
      </c>
      <c r="M96" s="850">
        <v>170.52</v>
      </c>
    </row>
    <row r="97" spans="1:13" ht="14.4" customHeight="1" x14ac:dyDescent="0.3">
      <c r="A97" s="831" t="s">
        <v>1851</v>
      </c>
      <c r="B97" s="832" t="s">
        <v>2804</v>
      </c>
      <c r="C97" s="832" t="s">
        <v>2351</v>
      </c>
      <c r="D97" s="832" t="s">
        <v>2176</v>
      </c>
      <c r="E97" s="832" t="s">
        <v>2186</v>
      </c>
      <c r="F97" s="849">
        <v>5</v>
      </c>
      <c r="G97" s="849">
        <v>5097.3</v>
      </c>
      <c r="H97" s="837">
        <v>1</v>
      </c>
      <c r="I97" s="849"/>
      <c r="J97" s="849"/>
      <c r="K97" s="837">
        <v>0</v>
      </c>
      <c r="L97" s="849">
        <v>5</v>
      </c>
      <c r="M97" s="850">
        <v>5097.3</v>
      </c>
    </row>
    <row r="98" spans="1:13" ht="14.4" customHeight="1" x14ac:dyDescent="0.3">
      <c r="A98" s="831" t="s">
        <v>1851</v>
      </c>
      <c r="B98" s="832" t="s">
        <v>2804</v>
      </c>
      <c r="C98" s="832" t="s">
        <v>2352</v>
      </c>
      <c r="D98" s="832" t="s">
        <v>2183</v>
      </c>
      <c r="E98" s="832" t="s">
        <v>2177</v>
      </c>
      <c r="F98" s="849"/>
      <c r="G98" s="849"/>
      <c r="H98" s="837">
        <v>0</v>
      </c>
      <c r="I98" s="849">
        <v>11</v>
      </c>
      <c r="J98" s="849">
        <v>22428.23</v>
      </c>
      <c r="K98" s="837">
        <v>1</v>
      </c>
      <c r="L98" s="849">
        <v>11</v>
      </c>
      <c r="M98" s="850">
        <v>22428.23</v>
      </c>
    </row>
    <row r="99" spans="1:13" ht="14.4" customHeight="1" x14ac:dyDescent="0.3">
      <c r="A99" s="831" t="s">
        <v>1851</v>
      </c>
      <c r="B99" s="832" t="s">
        <v>2804</v>
      </c>
      <c r="C99" s="832" t="s">
        <v>2182</v>
      </c>
      <c r="D99" s="832" t="s">
        <v>2183</v>
      </c>
      <c r="E99" s="832" t="s">
        <v>2181</v>
      </c>
      <c r="F99" s="849"/>
      <c r="G99" s="849"/>
      <c r="H99" s="837">
        <v>0</v>
      </c>
      <c r="I99" s="849">
        <v>10</v>
      </c>
      <c r="J99" s="849">
        <v>3557.9000000000005</v>
      </c>
      <c r="K99" s="837">
        <v>1</v>
      </c>
      <c r="L99" s="849">
        <v>10</v>
      </c>
      <c r="M99" s="850">
        <v>3557.9000000000005</v>
      </c>
    </row>
    <row r="100" spans="1:13" ht="14.4" customHeight="1" x14ac:dyDescent="0.3">
      <c r="A100" s="831" t="s">
        <v>1851</v>
      </c>
      <c r="B100" s="832" t="s">
        <v>2804</v>
      </c>
      <c r="C100" s="832" t="s">
        <v>2184</v>
      </c>
      <c r="D100" s="832" t="s">
        <v>2183</v>
      </c>
      <c r="E100" s="832" t="s">
        <v>2179</v>
      </c>
      <c r="F100" s="849"/>
      <c r="G100" s="849"/>
      <c r="H100" s="837">
        <v>0</v>
      </c>
      <c r="I100" s="849">
        <v>19</v>
      </c>
      <c r="J100" s="849">
        <v>10500.16</v>
      </c>
      <c r="K100" s="837">
        <v>1</v>
      </c>
      <c r="L100" s="849">
        <v>19</v>
      </c>
      <c r="M100" s="850">
        <v>10500.16</v>
      </c>
    </row>
    <row r="101" spans="1:13" ht="14.4" customHeight="1" x14ac:dyDescent="0.3">
      <c r="A101" s="831" t="s">
        <v>1851</v>
      </c>
      <c r="B101" s="832" t="s">
        <v>2804</v>
      </c>
      <c r="C101" s="832" t="s">
        <v>2185</v>
      </c>
      <c r="D101" s="832" t="s">
        <v>2183</v>
      </c>
      <c r="E101" s="832" t="s">
        <v>2186</v>
      </c>
      <c r="F101" s="849"/>
      <c r="G101" s="849"/>
      <c r="H101" s="837">
        <v>0</v>
      </c>
      <c r="I101" s="849">
        <v>23</v>
      </c>
      <c r="J101" s="849">
        <v>23447.58</v>
      </c>
      <c r="K101" s="837">
        <v>1</v>
      </c>
      <c r="L101" s="849">
        <v>23</v>
      </c>
      <c r="M101" s="850">
        <v>23447.58</v>
      </c>
    </row>
    <row r="102" spans="1:13" ht="14.4" customHeight="1" x14ac:dyDescent="0.3">
      <c r="A102" s="831" t="s">
        <v>1851</v>
      </c>
      <c r="B102" s="832" t="s">
        <v>2804</v>
      </c>
      <c r="C102" s="832" t="s">
        <v>2353</v>
      </c>
      <c r="D102" s="832" t="s">
        <v>2354</v>
      </c>
      <c r="E102" s="832" t="s">
        <v>2181</v>
      </c>
      <c r="F102" s="849">
        <v>3</v>
      </c>
      <c r="G102" s="849">
        <v>1067.3700000000001</v>
      </c>
      <c r="H102" s="837">
        <v>1</v>
      </c>
      <c r="I102" s="849"/>
      <c r="J102" s="849"/>
      <c r="K102" s="837">
        <v>0</v>
      </c>
      <c r="L102" s="849">
        <v>3</v>
      </c>
      <c r="M102" s="850">
        <v>1067.3700000000001</v>
      </c>
    </row>
    <row r="103" spans="1:13" ht="14.4" customHeight="1" x14ac:dyDescent="0.3">
      <c r="A103" s="831" t="s">
        <v>1851</v>
      </c>
      <c r="B103" s="832" t="s">
        <v>1760</v>
      </c>
      <c r="C103" s="832" t="s">
        <v>2321</v>
      </c>
      <c r="D103" s="832" t="s">
        <v>2129</v>
      </c>
      <c r="E103" s="832" t="s">
        <v>2322</v>
      </c>
      <c r="F103" s="849">
        <v>12</v>
      </c>
      <c r="G103" s="849">
        <v>2792.16</v>
      </c>
      <c r="H103" s="837">
        <v>1</v>
      </c>
      <c r="I103" s="849"/>
      <c r="J103" s="849"/>
      <c r="K103" s="837">
        <v>0</v>
      </c>
      <c r="L103" s="849">
        <v>12</v>
      </c>
      <c r="M103" s="850">
        <v>2792.16</v>
      </c>
    </row>
    <row r="104" spans="1:13" ht="14.4" customHeight="1" x14ac:dyDescent="0.3">
      <c r="A104" s="831" t="s">
        <v>1851</v>
      </c>
      <c r="B104" s="832" t="s">
        <v>1760</v>
      </c>
      <c r="C104" s="832" t="s">
        <v>2125</v>
      </c>
      <c r="D104" s="832" t="s">
        <v>2126</v>
      </c>
      <c r="E104" s="832" t="s">
        <v>2127</v>
      </c>
      <c r="F104" s="849">
        <v>6</v>
      </c>
      <c r="G104" s="849">
        <v>11633.82</v>
      </c>
      <c r="H104" s="837">
        <v>1</v>
      </c>
      <c r="I104" s="849"/>
      <c r="J104" s="849"/>
      <c r="K104" s="837">
        <v>0</v>
      </c>
      <c r="L104" s="849">
        <v>6</v>
      </c>
      <c r="M104" s="850">
        <v>11633.82</v>
      </c>
    </row>
    <row r="105" spans="1:13" ht="14.4" customHeight="1" x14ac:dyDescent="0.3">
      <c r="A105" s="831" t="s">
        <v>1851</v>
      </c>
      <c r="B105" s="832" t="s">
        <v>1760</v>
      </c>
      <c r="C105" s="832" t="s">
        <v>2323</v>
      </c>
      <c r="D105" s="832" t="s">
        <v>2129</v>
      </c>
      <c r="E105" s="832" t="s">
        <v>2324</v>
      </c>
      <c r="F105" s="849">
        <v>15</v>
      </c>
      <c r="G105" s="849">
        <v>29084.55</v>
      </c>
      <c r="H105" s="837">
        <v>1</v>
      </c>
      <c r="I105" s="849"/>
      <c r="J105" s="849"/>
      <c r="K105" s="837">
        <v>0</v>
      </c>
      <c r="L105" s="849">
        <v>15</v>
      </c>
      <c r="M105" s="850">
        <v>29084.55</v>
      </c>
    </row>
    <row r="106" spans="1:13" ht="14.4" customHeight="1" x14ac:dyDescent="0.3">
      <c r="A106" s="831" t="s">
        <v>1851</v>
      </c>
      <c r="B106" s="832" t="s">
        <v>1760</v>
      </c>
      <c r="C106" s="832" t="s">
        <v>2325</v>
      </c>
      <c r="D106" s="832" t="s">
        <v>2129</v>
      </c>
      <c r="E106" s="832" t="s">
        <v>2326</v>
      </c>
      <c r="F106" s="849">
        <v>6</v>
      </c>
      <c r="G106" s="849">
        <v>8725.380000000001</v>
      </c>
      <c r="H106" s="837">
        <v>1</v>
      </c>
      <c r="I106" s="849"/>
      <c r="J106" s="849"/>
      <c r="K106" s="837">
        <v>0</v>
      </c>
      <c r="L106" s="849">
        <v>6</v>
      </c>
      <c r="M106" s="850">
        <v>8725.380000000001</v>
      </c>
    </row>
    <row r="107" spans="1:13" ht="14.4" customHeight="1" x14ac:dyDescent="0.3">
      <c r="A107" s="831" t="s">
        <v>1851</v>
      </c>
      <c r="B107" s="832" t="s">
        <v>1760</v>
      </c>
      <c r="C107" s="832" t="s">
        <v>2128</v>
      </c>
      <c r="D107" s="832" t="s">
        <v>2129</v>
      </c>
      <c r="E107" s="832" t="s">
        <v>2130</v>
      </c>
      <c r="F107" s="849">
        <v>12</v>
      </c>
      <c r="G107" s="849">
        <v>5817</v>
      </c>
      <c r="H107" s="837">
        <v>1</v>
      </c>
      <c r="I107" s="849"/>
      <c r="J107" s="849"/>
      <c r="K107" s="837">
        <v>0</v>
      </c>
      <c r="L107" s="849">
        <v>12</v>
      </c>
      <c r="M107" s="850">
        <v>5817</v>
      </c>
    </row>
    <row r="108" spans="1:13" ht="14.4" customHeight="1" x14ac:dyDescent="0.3">
      <c r="A108" s="831" t="s">
        <v>1851</v>
      </c>
      <c r="B108" s="832" t="s">
        <v>1760</v>
      </c>
      <c r="C108" s="832" t="s">
        <v>2327</v>
      </c>
      <c r="D108" s="832" t="s">
        <v>2126</v>
      </c>
      <c r="E108" s="832" t="s">
        <v>1763</v>
      </c>
      <c r="F108" s="849">
        <v>6</v>
      </c>
      <c r="G108" s="849">
        <v>2908.5</v>
      </c>
      <c r="H108" s="837">
        <v>1</v>
      </c>
      <c r="I108" s="849"/>
      <c r="J108" s="849"/>
      <c r="K108" s="837">
        <v>0</v>
      </c>
      <c r="L108" s="849">
        <v>6</v>
      </c>
      <c r="M108" s="850">
        <v>2908.5</v>
      </c>
    </row>
    <row r="109" spans="1:13" ht="14.4" customHeight="1" x14ac:dyDescent="0.3">
      <c r="A109" s="831" t="s">
        <v>1851</v>
      </c>
      <c r="B109" s="832" t="s">
        <v>1760</v>
      </c>
      <c r="C109" s="832" t="s">
        <v>2131</v>
      </c>
      <c r="D109" s="832" t="s">
        <v>1762</v>
      </c>
      <c r="E109" s="832" t="s">
        <v>2132</v>
      </c>
      <c r="F109" s="849"/>
      <c r="G109" s="849"/>
      <c r="H109" s="837">
        <v>0</v>
      </c>
      <c r="I109" s="849">
        <v>6</v>
      </c>
      <c r="J109" s="849">
        <v>5816.88</v>
      </c>
      <c r="K109" s="837">
        <v>1</v>
      </c>
      <c r="L109" s="849">
        <v>6</v>
      </c>
      <c r="M109" s="850">
        <v>5816.88</v>
      </c>
    </row>
    <row r="110" spans="1:13" ht="14.4" customHeight="1" x14ac:dyDescent="0.3">
      <c r="A110" s="831" t="s">
        <v>1851</v>
      </c>
      <c r="B110" s="832" t="s">
        <v>2805</v>
      </c>
      <c r="C110" s="832" t="s">
        <v>2110</v>
      </c>
      <c r="D110" s="832" t="s">
        <v>2111</v>
      </c>
      <c r="E110" s="832" t="s">
        <v>2112</v>
      </c>
      <c r="F110" s="849">
        <v>21</v>
      </c>
      <c r="G110" s="849">
        <v>15834.839999999998</v>
      </c>
      <c r="H110" s="837">
        <v>1</v>
      </c>
      <c r="I110" s="849"/>
      <c r="J110" s="849"/>
      <c r="K110" s="837">
        <v>0</v>
      </c>
      <c r="L110" s="849">
        <v>21</v>
      </c>
      <c r="M110" s="850">
        <v>15834.839999999998</v>
      </c>
    </row>
    <row r="111" spans="1:13" ht="14.4" customHeight="1" x14ac:dyDescent="0.3">
      <c r="A111" s="831" t="s">
        <v>1851</v>
      </c>
      <c r="B111" s="832" t="s">
        <v>2805</v>
      </c>
      <c r="C111" s="832" t="s">
        <v>2315</v>
      </c>
      <c r="D111" s="832" t="s">
        <v>2111</v>
      </c>
      <c r="E111" s="832" t="s">
        <v>2316</v>
      </c>
      <c r="F111" s="849">
        <v>12</v>
      </c>
      <c r="G111" s="849">
        <v>13572.72</v>
      </c>
      <c r="H111" s="837">
        <v>1</v>
      </c>
      <c r="I111" s="849"/>
      <c r="J111" s="849"/>
      <c r="K111" s="837">
        <v>0</v>
      </c>
      <c r="L111" s="849">
        <v>12</v>
      </c>
      <c r="M111" s="850">
        <v>13572.72</v>
      </c>
    </row>
    <row r="112" spans="1:13" ht="14.4" customHeight="1" x14ac:dyDescent="0.3">
      <c r="A112" s="831" t="s">
        <v>1851</v>
      </c>
      <c r="B112" s="832" t="s">
        <v>2805</v>
      </c>
      <c r="C112" s="832" t="s">
        <v>2260</v>
      </c>
      <c r="D112" s="832" t="s">
        <v>2111</v>
      </c>
      <c r="E112" s="832" t="s">
        <v>2261</v>
      </c>
      <c r="F112" s="849">
        <v>6</v>
      </c>
      <c r="G112" s="849">
        <v>9048.48</v>
      </c>
      <c r="H112" s="837">
        <v>1</v>
      </c>
      <c r="I112" s="849"/>
      <c r="J112" s="849"/>
      <c r="K112" s="837">
        <v>0</v>
      </c>
      <c r="L112" s="849">
        <v>6</v>
      </c>
      <c r="M112" s="850">
        <v>9048.48</v>
      </c>
    </row>
    <row r="113" spans="1:13" ht="14.4" customHeight="1" x14ac:dyDescent="0.3">
      <c r="A113" s="831" t="s">
        <v>1851</v>
      </c>
      <c r="B113" s="832" t="s">
        <v>2805</v>
      </c>
      <c r="C113" s="832" t="s">
        <v>2317</v>
      </c>
      <c r="D113" s="832" t="s">
        <v>2111</v>
      </c>
      <c r="E113" s="832" t="s">
        <v>2318</v>
      </c>
      <c r="F113" s="849">
        <v>4</v>
      </c>
      <c r="G113" s="849">
        <v>6032.32</v>
      </c>
      <c r="H113" s="837">
        <v>1</v>
      </c>
      <c r="I113" s="849"/>
      <c r="J113" s="849"/>
      <c r="K113" s="837">
        <v>0</v>
      </c>
      <c r="L113" s="849">
        <v>4</v>
      </c>
      <c r="M113" s="850">
        <v>6032.32</v>
      </c>
    </row>
    <row r="114" spans="1:13" ht="14.4" customHeight="1" x14ac:dyDescent="0.3">
      <c r="A114" s="831" t="s">
        <v>1851</v>
      </c>
      <c r="B114" s="832" t="s">
        <v>1541</v>
      </c>
      <c r="C114" s="832" t="s">
        <v>1667</v>
      </c>
      <c r="D114" s="832" t="s">
        <v>677</v>
      </c>
      <c r="E114" s="832" t="s">
        <v>927</v>
      </c>
      <c r="F114" s="849"/>
      <c r="G114" s="849"/>
      <c r="H114" s="837"/>
      <c r="I114" s="849">
        <v>13</v>
      </c>
      <c r="J114" s="849">
        <v>0</v>
      </c>
      <c r="K114" s="837"/>
      <c r="L114" s="849">
        <v>13</v>
      </c>
      <c r="M114" s="850">
        <v>0</v>
      </c>
    </row>
    <row r="115" spans="1:13" ht="14.4" customHeight="1" x14ac:dyDescent="0.3">
      <c r="A115" s="831" t="s">
        <v>1851</v>
      </c>
      <c r="B115" s="832" t="s">
        <v>2815</v>
      </c>
      <c r="C115" s="832" t="s">
        <v>2331</v>
      </c>
      <c r="D115" s="832" t="s">
        <v>2332</v>
      </c>
      <c r="E115" s="832" t="s">
        <v>2311</v>
      </c>
      <c r="F115" s="849">
        <v>2</v>
      </c>
      <c r="G115" s="849">
        <v>226.32</v>
      </c>
      <c r="H115" s="837">
        <v>1</v>
      </c>
      <c r="I115" s="849"/>
      <c r="J115" s="849"/>
      <c r="K115" s="837">
        <v>0</v>
      </c>
      <c r="L115" s="849">
        <v>2</v>
      </c>
      <c r="M115" s="850">
        <v>226.32</v>
      </c>
    </row>
    <row r="116" spans="1:13" ht="14.4" customHeight="1" x14ac:dyDescent="0.3">
      <c r="A116" s="831" t="s">
        <v>1851</v>
      </c>
      <c r="B116" s="832" t="s">
        <v>2808</v>
      </c>
      <c r="C116" s="832" t="s">
        <v>2358</v>
      </c>
      <c r="D116" s="832" t="s">
        <v>2192</v>
      </c>
      <c r="E116" s="832" t="s">
        <v>2198</v>
      </c>
      <c r="F116" s="849">
        <v>6</v>
      </c>
      <c r="G116" s="849">
        <v>2031.48</v>
      </c>
      <c r="H116" s="837">
        <v>1</v>
      </c>
      <c r="I116" s="849"/>
      <c r="J116" s="849"/>
      <c r="K116" s="837">
        <v>0</v>
      </c>
      <c r="L116" s="849">
        <v>6</v>
      </c>
      <c r="M116" s="850">
        <v>2031.48</v>
      </c>
    </row>
    <row r="117" spans="1:13" ht="14.4" customHeight="1" x14ac:dyDescent="0.3">
      <c r="A117" s="831" t="s">
        <v>1851</v>
      </c>
      <c r="B117" s="832" t="s">
        <v>2808</v>
      </c>
      <c r="C117" s="832" t="s">
        <v>2359</v>
      </c>
      <c r="D117" s="832" t="s">
        <v>2197</v>
      </c>
      <c r="E117" s="832" t="s">
        <v>2193</v>
      </c>
      <c r="F117" s="849">
        <v>2</v>
      </c>
      <c r="G117" s="849">
        <v>338.58</v>
      </c>
      <c r="H117" s="837">
        <v>1</v>
      </c>
      <c r="I117" s="849"/>
      <c r="J117" s="849"/>
      <c r="K117" s="837">
        <v>0</v>
      </c>
      <c r="L117" s="849">
        <v>2</v>
      </c>
      <c r="M117" s="850">
        <v>338.58</v>
      </c>
    </row>
    <row r="118" spans="1:13" ht="14.4" customHeight="1" x14ac:dyDescent="0.3">
      <c r="A118" s="831" t="s">
        <v>1851</v>
      </c>
      <c r="B118" s="832" t="s">
        <v>2808</v>
      </c>
      <c r="C118" s="832" t="s">
        <v>2196</v>
      </c>
      <c r="D118" s="832" t="s">
        <v>2197</v>
      </c>
      <c r="E118" s="832" t="s">
        <v>2198</v>
      </c>
      <c r="F118" s="849">
        <v>2</v>
      </c>
      <c r="G118" s="849">
        <v>677.16</v>
      </c>
      <c r="H118" s="837">
        <v>1</v>
      </c>
      <c r="I118" s="849"/>
      <c r="J118" s="849"/>
      <c r="K118" s="837">
        <v>0</v>
      </c>
      <c r="L118" s="849">
        <v>2</v>
      </c>
      <c r="M118" s="850">
        <v>677.16</v>
      </c>
    </row>
    <row r="119" spans="1:13" ht="14.4" customHeight="1" x14ac:dyDescent="0.3">
      <c r="A119" s="831" t="s">
        <v>1851</v>
      </c>
      <c r="B119" s="832" t="s">
        <v>2808</v>
      </c>
      <c r="C119" s="832" t="s">
        <v>2199</v>
      </c>
      <c r="D119" s="832" t="s">
        <v>2195</v>
      </c>
      <c r="E119" s="832" t="s">
        <v>2198</v>
      </c>
      <c r="F119" s="849"/>
      <c r="G119" s="849"/>
      <c r="H119" s="837">
        <v>0</v>
      </c>
      <c r="I119" s="849">
        <v>5</v>
      </c>
      <c r="J119" s="849">
        <v>1692.8999999999999</v>
      </c>
      <c r="K119" s="837">
        <v>1</v>
      </c>
      <c r="L119" s="849">
        <v>5</v>
      </c>
      <c r="M119" s="850">
        <v>1692.8999999999999</v>
      </c>
    </row>
    <row r="120" spans="1:13" ht="14.4" customHeight="1" x14ac:dyDescent="0.3">
      <c r="A120" s="831" t="s">
        <v>1851</v>
      </c>
      <c r="B120" s="832" t="s">
        <v>2808</v>
      </c>
      <c r="C120" s="832" t="s">
        <v>2200</v>
      </c>
      <c r="D120" s="832" t="s">
        <v>2195</v>
      </c>
      <c r="E120" s="832" t="s">
        <v>2201</v>
      </c>
      <c r="F120" s="849"/>
      <c r="G120" s="849"/>
      <c r="H120" s="837">
        <v>0</v>
      </c>
      <c r="I120" s="849">
        <v>4</v>
      </c>
      <c r="J120" s="849">
        <v>5146.4799999999996</v>
      </c>
      <c r="K120" s="837">
        <v>1</v>
      </c>
      <c r="L120" s="849">
        <v>4</v>
      </c>
      <c r="M120" s="850">
        <v>5146.4799999999996</v>
      </c>
    </row>
    <row r="121" spans="1:13" ht="14.4" customHeight="1" x14ac:dyDescent="0.3">
      <c r="A121" s="831" t="s">
        <v>1851</v>
      </c>
      <c r="B121" s="832" t="s">
        <v>2808</v>
      </c>
      <c r="C121" s="832" t="s">
        <v>2206</v>
      </c>
      <c r="D121" s="832" t="s">
        <v>2195</v>
      </c>
      <c r="E121" s="832" t="s">
        <v>2207</v>
      </c>
      <c r="F121" s="849"/>
      <c r="G121" s="849"/>
      <c r="H121" s="837">
        <v>0</v>
      </c>
      <c r="I121" s="849">
        <v>21</v>
      </c>
      <c r="J121" s="849">
        <v>54037.619999999995</v>
      </c>
      <c r="K121" s="837">
        <v>1</v>
      </c>
      <c r="L121" s="849">
        <v>21</v>
      </c>
      <c r="M121" s="850">
        <v>54037.619999999995</v>
      </c>
    </row>
    <row r="122" spans="1:13" ht="14.4" customHeight="1" x14ac:dyDescent="0.3">
      <c r="A122" s="831" t="s">
        <v>1851</v>
      </c>
      <c r="B122" s="832" t="s">
        <v>1692</v>
      </c>
      <c r="C122" s="832" t="s">
        <v>1693</v>
      </c>
      <c r="D122" s="832" t="s">
        <v>1011</v>
      </c>
      <c r="E122" s="832" t="s">
        <v>1694</v>
      </c>
      <c r="F122" s="849"/>
      <c r="G122" s="849"/>
      <c r="H122" s="837"/>
      <c r="I122" s="849">
        <v>2</v>
      </c>
      <c r="J122" s="849">
        <v>0</v>
      </c>
      <c r="K122" s="837"/>
      <c r="L122" s="849">
        <v>2</v>
      </c>
      <c r="M122" s="850">
        <v>0</v>
      </c>
    </row>
    <row r="123" spans="1:13" ht="14.4" customHeight="1" x14ac:dyDescent="0.3">
      <c r="A123" s="831" t="s">
        <v>1851</v>
      </c>
      <c r="B123" s="832" t="s">
        <v>1692</v>
      </c>
      <c r="C123" s="832" t="s">
        <v>1987</v>
      </c>
      <c r="D123" s="832" t="s">
        <v>1988</v>
      </c>
      <c r="E123" s="832" t="s">
        <v>1989</v>
      </c>
      <c r="F123" s="849">
        <v>1</v>
      </c>
      <c r="G123" s="849">
        <v>0</v>
      </c>
      <c r="H123" s="837"/>
      <c r="I123" s="849"/>
      <c r="J123" s="849"/>
      <c r="K123" s="837"/>
      <c r="L123" s="849">
        <v>1</v>
      </c>
      <c r="M123" s="850">
        <v>0</v>
      </c>
    </row>
    <row r="124" spans="1:13" ht="14.4" customHeight="1" x14ac:dyDescent="0.3">
      <c r="A124" s="831" t="s">
        <v>1851</v>
      </c>
      <c r="B124" s="832" t="s">
        <v>2809</v>
      </c>
      <c r="C124" s="832" t="s">
        <v>1899</v>
      </c>
      <c r="D124" s="832" t="s">
        <v>758</v>
      </c>
      <c r="E124" s="832" t="s">
        <v>759</v>
      </c>
      <c r="F124" s="849"/>
      <c r="G124" s="849"/>
      <c r="H124" s="837">
        <v>0</v>
      </c>
      <c r="I124" s="849">
        <v>3</v>
      </c>
      <c r="J124" s="849">
        <v>396</v>
      </c>
      <c r="K124" s="837">
        <v>1</v>
      </c>
      <c r="L124" s="849">
        <v>3</v>
      </c>
      <c r="M124" s="850">
        <v>396</v>
      </c>
    </row>
    <row r="125" spans="1:13" ht="14.4" customHeight="1" x14ac:dyDescent="0.3">
      <c r="A125" s="831" t="s">
        <v>1851</v>
      </c>
      <c r="B125" s="832" t="s">
        <v>2809</v>
      </c>
      <c r="C125" s="832" t="s">
        <v>2115</v>
      </c>
      <c r="D125" s="832" t="s">
        <v>756</v>
      </c>
      <c r="E125" s="832" t="s">
        <v>757</v>
      </c>
      <c r="F125" s="849"/>
      <c r="G125" s="849"/>
      <c r="H125" s="837">
        <v>0</v>
      </c>
      <c r="I125" s="849">
        <v>37</v>
      </c>
      <c r="J125" s="849">
        <v>2441.63</v>
      </c>
      <c r="K125" s="837">
        <v>1</v>
      </c>
      <c r="L125" s="849">
        <v>37</v>
      </c>
      <c r="M125" s="850">
        <v>2441.63</v>
      </c>
    </row>
    <row r="126" spans="1:13" ht="14.4" customHeight="1" x14ac:dyDescent="0.3">
      <c r="A126" s="831" t="s">
        <v>1851</v>
      </c>
      <c r="B126" s="832" t="s">
        <v>2809</v>
      </c>
      <c r="C126" s="832" t="s">
        <v>2319</v>
      </c>
      <c r="D126" s="832" t="s">
        <v>758</v>
      </c>
      <c r="E126" s="832" t="s">
        <v>759</v>
      </c>
      <c r="F126" s="849"/>
      <c r="G126" s="849"/>
      <c r="H126" s="837">
        <v>0</v>
      </c>
      <c r="I126" s="849">
        <v>10</v>
      </c>
      <c r="J126" s="849">
        <v>1320</v>
      </c>
      <c r="K126" s="837">
        <v>1</v>
      </c>
      <c r="L126" s="849">
        <v>10</v>
      </c>
      <c r="M126" s="850">
        <v>1320</v>
      </c>
    </row>
    <row r="127" spans="1:13" ht="14.4" customHeight="1" x14ac:dyDescent="0.3">
      <c r="A127" s="831" t="s">
        <v>1851</v>
      </c>
      <c r="B127" s="832" t="s">
        <v>2817</v>
      </c>
      <c r="C127" s="832" t="s">
        <v>2263</v>
      </c>
      <c r="D127" s="832" t="s">
        <v>2264</v>
      </c>
      <c r="E127" s="832" t="s">
        <v>2265</v>
      </c>
      <c r="F127" s="849"/>
      <c r="G127" s="849"/>
      <c r="H127" s="837">
        <v>0</v>
      </c>
      <c r="I127" s="849">
        <v>16</v>
      </c>
      <c r="J127" s="849">
        <v>8988.16</v>
      </c>
      <c r="K127" s="837">
        <v>1</v>
      </c>
      <c r="L127" s="849">
        <v>16</v>
      </c>
      <c r="M127" s="850">
        <v>8988.16</v>
      </c>
    </row>
    <row r="128" spans="1:13" ht="14.4" customHeight="1" x14ac:dyDescent="0.3">
      <c r="A128" s="831" t="s">
        <v>1851</v>
      </c>
      <c r="B128" s="832" t="s">
        <v>1721</v>
      </c>
      <c r="C128" s="832" t="s">
        <v>1933</v>
      </c>
      <c r="D128" s="832" t="s">
        <v>1723</v>
      </c>
      <c r="E128" s="832" t="s">
        <v>1934</v>
      </c>
      <c r="F128" s="849"/>
      <c r="G128" s="849"/>
      <c r="H128" s="837">
        <v>0</v>
      </c>
      <c r="I128" s="849">
        <v>2</v>
      </c>
      <c r="J128" s="849">
        <v>828.14</v>
      </c>
      <c r="K128" s="837">
        <v>1</v>
      </c>
      <c r="L128" s="849">
        <v>2</v>
      </c>
      <c r="M128" s="850">
        <v>828.14</v>
      </c>
    </row>
    <row r="129" spans="1:13" ht="14.4" customHeight="1" x14ac:dyDescent="0.3">
      <c r="A129" s="831" t="s">
        <v>1851</v>
      </c>
      <c r="B129" s="832" t="s">
        <v>2819</v>
      </c>
      <c r="C129" s="832" t="s">
        <v>2370</v>
      </c>
      <c r="D129" s="832" t="s">
        <v>2371</v>
      </c>
      <c r="E129" s="832" t="s">
        <v>2372</v>
      </c>
      <c r="F129" s="849"/>
      <c r="G129" s="849"/>
      <c r="H129" s="837">
        <v>0</v>
      </c>
      <c r="I129" s="849">
        <v>5</v>
      </c>
      <c r="J129" s="849">
        <v>326.8</v>
      </c>
      <c r="K129" s="837">
        <v>1</v>
      </c>
      <c r="L129" s="849">
        <v>5</v>
      </c>
      <c r="M129" s="850">
        <v>326.8</v>
      </c>
    </row>
    <row r="130" spans="1:13" ht="14.4" customHeight="1" x14ac:dyDescent="0.3">
      <c r="A130" s="831" t="s">
        <v>1852</v>
      </c>
      <c r="B130" s="832" t="s">
        <v>1548</v>
      </c>
      <c r="C130" s="832" t="s">
        <v>2758</v>
      </c>
      <c r="D130" s="832" t="s">
        <v>1719</v>
      </c>
      <c r="E130" s="832" t="s">
        <v>2759</v>
      </c>
      <c r="F130" s="849"/>
      <c r="G130" s="849"/>
      <c r="H130" s="837">
        <v>0</v>
      </c>
      <c r="I130" s="849">
        <v>1</v>
      </c>
      <c r="J130" s="849">
        <v>57.6</v>
      </c>
      <c r="K130" s="837">
        <v>1</v>
      </c>
      <c r="L130" s="849">
        <v>1</v>
      </c>
      <c r="M130" s="850">
        <v>57.6</v>
      </c>
    </row>
    <row r="131" spans="1:13" ht="14.4" customHeight="1" x14ac:dyDescent="0.3">
      <c r="A131" s="831" t="s">
        <v>1852</v>
      </c>
      <c r="B131" s="832" t="s">
        <v>1570</v>
      </c>
      <c r="C131" s="832" t="s">
        <v>2755</v>
      </c>
      <c r="D131" s="832" t="s">
        <v>2756</v>
      </c>
      <c r="E131" s="832" t="s">
        <v>2757</v>
      </c>
      <c r="F131" s="849"/>
      <c r="G131" s="849"/>
      <c r="H131" s="837">
        <v>0</v>
      </c>
      <c r="I131" s="849">
        <v>1</v>
      </c>
      <c r="J131" s="849">
        <v>234.07</v>
      </c>
      <c r="K131" s="837">
        <v>1</v>
      </c>
      <c r="L131" s="849">
        <v>1</v>
      </c>
      <c r="M131" s="850">
        <v>234.07</v>
      </c>
    </row>
    <row r="132" spans="1:13" ht="14.4" customHeight="1" x14ac:dyDescent="0.3">
      <c r="A132" s="831" t="s">
        <v>1852</v>
      </c>
      <c r="B132" s="832" t="s">
        <v>1752</v>
      </c>
      <c r="C132" s="832" t="s">
        <v>1753</v>
      </c>
      <c r="D132" s="832" t="s">
        <v>1754</v>
      </c>
      <c r="E132" s="832" t="s">
        <v>1755</v>
      </c>
      <c r="F132" s="849"/>
      <c r="G132" s="849"/>
      <c r="H132" s="837">
        <v>0</v>
      </c>
      <c r="I132" s="849">
        <v>3</v>
      </c>
      <c r="J132" s="849">
        <v>211.44</v>
      </c>
      <c r="K132" s="837">
        <v>1</v>
      </c>
      <c r="L132" s="849">
        <v>3</v>
      </c>
      <c r="M132" s="850">
        <v>211.44</v>
      </c>
    </row>
    <row r="133" spans="1:13" ht="14.4" customHeight="1" x14ac:dyDescent="0.3">
      <c r="A133" s="831" t="s">
        <v>1852</v>
      </c>
      <c r="B133" s="832" t="s">
        <v>2804</v>
      </c>
      <c r="C133" s="832" t="s">
        <v>2175</v>
      </c>
      <c r="D133" s="832" t="s">
        <v>2176</v>
      </c>
      <c r="E133" s="832" t="s">
        <v>2177</v>
      </c>
      <c r="F133" s="849">
        <v>9</v>
      </c>
      <c r="G133" s="849">
        <v>18350.37</v>
      </c>
      <c r="H133" s="837">
        <v>1</v>
      </c>
      <c r="I133" s="849"/>
      <c r="J133" s="849"/>
      <c r="K133" s="837">
        <v>0</v>
      </c>
      <c r="L133" s="849">
        <v>9</v>
      </c>
      <c r="M133" s="850">
        <v>18350.37</v>
      </c>
    </row>
    <row r="134" spans="1:13" ht="14.4" customHeight="1" x14ac:dyDescent="0.3">
      <c r="A134" s="831" t="s">
        <v>1852</v>
      </c>
      <c r="B134" s="832" t="s">
        <v>2804</v>
      </c>
      <c r="C134" s="832" t="s">
        <v>2182</v>
      </c>
      <c r="D134" s="832" t="s">
        <v>2183</v>
      </c>
      <c r="E134" s="832" t="s">
        <v>2181</v>
      </c>
      <c r="F134" s="849"/>
      <c r="G134" s="849"/>
      <c r="H134" s="837">
        <v>0</v>
      </c>
      <c r="I134" s="849">
        <v>2</v>
      </c>
      <c r="J134" s="849">
        <v>711.58</v>
      </c>
      <c r="K134" s="837">
        <v>1</v>
      </c>
      <c r="L134" s="849">
        <v>2</v>
      </c>
      <c r="M134" s="850">
        <v>711.58</v>
      </c>
    </row>
    <row r="135" spans="1:13" ht="14.4" customHeight="1" x14ac:dyDescent="0.3">
      <c r="A135" s="831" t="s">
        <v>1852</v>
      </c>
      <c r="B135" s="832" t="s">
        <v>2804</v>
      </c>
      <c r="C135" s="832" t="s">
        <v>2184</v>
      </c>
      <c r="D135" s="832" t="s">
        <v>2183</v>
      </c>
      <c r="E135" s="832" t="s">
        <v>2179</v>
      </c>
      <c r="F135" s="849"/>
      <c r="G135" s="849"/>
      <c r="H135" s="837">
        <v>0</v>
      </c>
      <c r="I135" s="849">
        <v>26</v>
      </c>
      <c r="J135" s="849">
        <v>14368.64</v>
      </c>
      <c r="K135" s="837">
        <v>1</v>
      </c>
      <c r="L135" s="849">
        <v>26</v>
      </c>
      <c r="M135" s="850">
        <v>14368.64</v>
      </c>
    </row>
    <row r="136" spans="1:13" ht="14.4" customHeight="1" x14ac:dyDescent="0.3">
      <c r="A136" s="831" t="s">
        <v>1852</v>
      </c>
      <c r="B136" s="832" t="s">
        <v>2804</v>
      </c>
      <c r="C136" s="832" t="s">
        <v>2185</v>
      </c>
      <c r="D136" s="832" t="s">
        <v>2183</v>
      </c>
      <c r="E136" s="832" t="s">
        <v>2186</v>
      </c>
      <c r="F136" s="849"/>
      <c r="G136" s="849"/>
      <c r="H136" s="837">
        <v>0</v>
      </c>
      <c r="I136" s="849">
        <v>27</v>
      </c>
      <c r="J136" s="849">
        <v>27525.420000000002</v>
      </c>
      <c r="K136" s="837">
        <v>1</v>
      </c>
      <c r="L136" s="849">
        <v>27</v>
      </c>
      <c r="M136" s="850">
        <v>27525.420000000002</v>
      </c>
    </row>
    <row r="137" spans="1:13" ht="14.4" customHeight="1" x14ac:dyDescent="0.3">
      <c r="A137" s="831" t="s">
        <v>1852</v>
      </c>
      <c r="B137" s="832" t="s">
        <v>1760</v>
      </c>
      <c r="C137" s="832" t="s">
        <v>2750</v>
      </c>
      <c r="D137" s="832" t="s">
        <v>2126</v>
      </c>
      <c r="E137" s="832" t="s">
        <v>2419</v>
      </c>
      <c r="F137" s="849">
        <v>6</v>
      </c>
      <c r="G137" s="849">
        <v>8725.380000000001</v>
      </c>
      <c r="H137" s="837">
        <v>1</v>
      </c>
      <c r="I137" s="849"/>
      <c r="J137" s="849"/>
      <c r="K137" s="837">
        <v>0</v>
      </c>
      <c r="L137" s="849">
        <v>6</v>
      </c>
      <c r="M137" s="850">
        <v>8725.380000000001</v>
      </c>
    </row>
    <row r="138" spans="1:13" ht="14.4" customHeight="1" x14ac:dyDescent="0.3">
      <c r="A138" s="831" t="s">
        <v>1852</v>
      </c>
      <c r="B138" s="832" t="s">
        <v>1760</v>
      </c>
      <c r="C138" s="832" t="s">
        <v>2128</v>
      </c>
      <c r="D138" s="832" t="s">
        <v>2129</v>
      </c>
      <c r="E138" s="832" t="s">
        <v>2130</v>
      </c>
      <c r="F138" s="849">
        <v>15</v>
      </c>
      <c r="G138" s="849">
        <v>7271.25</v>
      </c>
      <c r="H138" s="837">
        <v>1</v>
      </c>
      <c r="I138" s="849"/>
      <c r="J138" s="849"/>
      <c r="K138" s="837">
        <v>0</v>
      </c>
      <c r="L138" s="849">
        <v>15</v>
      </c>
      <c r="M138" s="850">
        <v>7271.25</v>
      </c>
    </row>
    <row r="139" spans="1:13" ht="14.4" customHeight="1" x14ac:dyDescent="0.3">
      <c r="A139" s="831" t="s">
        <v>1852</v>
      </c>
      <c r="B139" s="832" t="s">
        <v>1760</v>
      </c>
      <c r="C139" s="832" t="s">
        <v>2409</v>
      </c>
      <c r="D139" s="832" t="s">
        <v>2129</v>
      </c>
      <c r="E139" s="832" t="s">
        <v>2410</v>
      </c>
      <c r="F139" s="849">
        <v>1</v>
      </c>
      <c r="G139" s="849">
        <v>969.48</v>
      </c>
      <c r="H139" s="837">
        <v>1</v>
      </c>
      <c r="I139" s="849"/>
      <c r="J139" s="849"/>
      <c r="K139" s="837">
        <v>0</v>
      </c>
      <c r="L139" s="849">
        <v>1</v>
      </c>
      <c r="M139" s="850">
        <v>969.48</v>
      </c>
    </row>
    <row r="140" spans="1:13" ht="14.4" customHeight="1" x14ac:dyDescent="0.3">
      <c r="A140" s="831" t="s">
        <v>1852</v>
      </c>
      <c r="B140" s="832" t="s">
        <v>1760</v>
      </c>
      <c r="C140" s="832" t="s">
        <v>2411</v>
      </c>
      <c r="D140" s="832" t="s">
        <v>2412</v>
      </c>
      <c r="E140" s="832" t="s">
        <v>2413</v>
      </c>
      <c r="F140" s="849">
        <v>6</v>
      </c>
      <c r="G140" s="849">
        <v>11633.82</v>
      </c>
      <c r="H140" s="837">
        <v>1</v>
      </c>
      <c r="I140" s="849"/>
      <c r="J140" s="849"/>
      <c r="K140" s="837">
        <v>0</v>
      </c>
      <c r="L140" s="849">
        <v>6</v>
      </c>
      <c r="M140" s="850">
        <v>11633.82</v>
      </c>
    </row>
    <row r="141" spans="1:13" ht="14.4" customHeight="1" x14ac:dyDescent="0.3">
      <c r="A141" s="831" t="s">
        <v>1852</v>
      </c>
      <c r="B141" s="832" t="s">
        <v>1760</v>
      </c>
      <c r="C141" s="832" t="s">
        <v>2751</v>
      </c>
      <c r="D141" s="832" t="s">
        <v>2412</v>
      </c>
      <c r="E141" s="832" t="s">
        <v>2752</v>
      </c>
      <c r="F141" s="849">
        <v>6</v>
      </c>
      <c r="G141" s="849">
        <v>2908.5</v>
      </c>
      <c r="H141" s="837">
        <v>1</v>
      </c>
      <c r="I141" s="849"/>
      <c r="J141" s="849"/>
      <c r="K141" s="837">
        <v>0</v>
      </c>
      <c r="L141" s="849">
        <v>6</v>
      </c>
      <c r="M141" s="850">
        <v>2908.5</v>
      </c>
    </row>
    <row r="142" spans="1:13" ht="14.4" customHeight="1" x14ac:dyDescent="0.3">
      <c r="A142" s="831" t="s">
        <v>1852</v>
      </c>
      <c r="B142" s="832" t="s">
        <v>1760</v>
      </c>
      <c r="C142" s="832" t="s">
        <v>2131</v>
      </c>
      <c r="D142" s="832" t="s">
        <v>1762</v>
      </c>
      <c r="E142" s="832" t="s">
        <v>2132</v>
      </c>
      <c r="F142" s="849"/>
      <c r="G142" s="849"/>
      <c r="H142" s="837">
        <v>0</v>
      </c>
      <c r="I142" s="849">
        <v>6</v>
      </c>
      <c r="J142" s="849">
        <v>5816.88</v>
      </c>
      <c r="K142" s="837">
        <v>1</v>
      </c>
      <c r="L142" s="849">
        <v>6</v>
      </c>
      <c r="M142" s="850">
        <v>5816.88</v>
      </c>
    </row>
    <row r="143" spans="1:13" ht="14.4" customHeight="1" x14ac:dyDescent="0.3">
      <c r="A143" s="831" t="s">
        <v>1852</v>
      </c>
      <c r="B143" s="832" t="s">
        <v>1760</v>
      </c>
      <c r="C143" s="832" t="s">
        <v>2133</v>
      </c>
      <c r="D143" s="832" t="s">
        <v>1762</v>
      </c>
      <c r="E143" s="832" t="s">
        <v>2127</v>
      </c>
      <c r="F143" s="849"/>
      <c r="G143" s="849"/>
      <c r="H143" s="837">
        <v>0</v>
      </c>
      <c r="I143" s="849">
        <v>6</v>
      </c>
      <c r="J143" s="849">
        <v>11633.82</v>
      </c>
      <c r="K143" s="837">
        <v>1</v>
      </c>
      <c r="L143" s="849">
        <v>6</v>
      </c>
      <c r="M143" s="850">
        <v>11633.82</v>
      </c>
    </row>
    <row r="144" spans="1:13" ht="14.4" customHeight="1" x14ac:dyDescent="0.3">
      <c r="A144" s="831" t="s">
        <v>1852</v>
      </c>
      <c r="B144" s="832" t="s">
        <v>2805</v>
      </c>
      <c r="C144" s="832" t="s">
        <v>2110</v>
      </c>
      <c r="D144" s="832" t="s">
        <v>2111</v>
      </c>
      <c r="E144" s="832" t="s">
        <v>2112</v>
      </c>
      <c r="F144" s="849">
        <v>5</v>
      </c>
      <c r="G144" s="849">
        <v>3770.2</v>
      </c>
      <c r="H144" s="837">
        <v>1</v>
      </c>
      <c r="I144" s="849"/>
      <c r="J144" s="849"/>
      <c r="K144" s="837">
        <v>0</v>
      </c>
      <c r="L144" s="849">
        <v>5</v>
      </c>
      <c r="M144" s="850">
        <v>3770.2</v>
      </c>
    </row>
    <row r="145" spans="1:13" ht="14.4" customHeight="1" x14ac:dyDescent="0.3">
      <c r="A145" s="831" t="s">
        <v>1852</v>
      </c>
      <c r="B145" s="832" t="s">
        <v>2805</v>
      </c>
      <c r="C145" s="832" t="s">
        <v>2315</v>
      </c>
      <c r="D145" s="832" t="s">
        <v>2111</v>
      </c>
      <c r="E145" s="832" t="s">
        <v>2316</v>
      </c>
      <c r="F145" s="849">
        <v>6</v>
      </c>
      <c r="G145" s="849">
        <v>6786.36</v>
      </c>
      <c r="H145" s="837">
        <v>1</v>
      </c>
      <c r="I145" s="849"/>
      <c r="J145" s="849"/>
      <c r="K145" s="837">
        <v>0</v>
      </c>
      <c r="L145" s="849">
        <v>6</v>
      </c>
      <c r="M145" s="850">
        <v>6786.36</v>
      </c>
    </row>
    <row r="146" spans="1:13" ht="14.4" customHeight="1" x14ac:dyDescent="0.3">
      <c r="A146" s="831" t="s">
        <v>1852</v>
      </c>
      <c r="B146" s="832" t="s">
        <v>1541</v>
      </c>
      <c r="C146" s="832" t="s">
        <v>1667</v>
      </c>
      <c r="D146" s="832" t="s">
        <v>677</v>
      </c>
      <c r="E146" s="832" t="s">
        <v>927</v>
      </c>
      <c r="F146" s="849"/>
      <c r="G146" s="849"/>
      <c r="H146" s="837"/>
      <c r="I146" s="849">
        <v>21</v>
      </c>
      <c r="J146" s="849">
        <v>0</v>
      </c>
      <c r="K146" s="837"/>
      <c r="L146" s="849">
        <v>21</v>
      </c>
      <c r="M146" s="850">
        <v>0</v>
      </c>
    </row>
    <row r="147" spans="1:13" ht="14.4" customHeight="1" x14ac:dyDescent="0.3">
      <c r="A147" s="831" t="s">
        <v>1852</v>
      </c>
      <c r="B147" s="832" t="s">
        <v>2808</v>
      </c>
      <c r="C147" s="832" t="s">
        <v>2194</v>
      </c>
      <c r="D147" s="832" t="s">
        <v>2195</v>
      </c>
      <c r="E147" s="832" t="s">
        <v>2193</v>
      </c>
      <c r="F147" s="849"/>
      <c r="G147" s="849"/>
      <c r="H147" s="837">
        <v>0</v>
      </c>
      <c r="I147" s="849">
        <v>5</v>
      </c>
      <c r="J147" s="849">
        <v>846.44999999999993</v>
      </c>
      <c r="K147" s="837">
        <v>1</v>
      </c>
      <c r="L147" s="849">
        <v>5</v>
      </c>
      <c r="M147" s="850">
        <v>846.44999999999993</v>
      </c>
    </row>
    <row r="148" spans="1:13" ht="14.4" customHeight="1" x14ac:dyDescent="0.3">
      <c r="A148" s="831" t="s">
        <v>1852</v>
      </c>
      <c r="B148" s="832" t="s">
        <v>2808</v>
      </c>
      <c r="C148" s="832" t="s">
        <v>2484</v>
      </c>
      <c r="D148" s="832" t="s">
        <v>2192</v>
      </c>
      <c r="E148" s="832" t="s">
        <v>2205</v>
      </c>
      <c r="F148" s="849">
        <v>2</v>
      </c>
      <c r="G148" s="849">
        <v>1354.34</v>
      </c>
      <c r="H148" s="837">
        <v>1</v>
      </c>
      <c r="I148" s="849"/>
      <c r="J148" s="849"/>
      <c r="K148" s="837">
        <v>0</v>
      </c>
      <c r="L148" s="849">
        <v>2</v>
      </c>
      <c r="M148" s="850">
        <v>1354.34</v>
      </c>
    </row>
    <row r="149" spans="1:13" ht="14.4" customHeight="1" x14ac:dyDescent="0.3">
      <c r="A149" s="831" t="s">
        <v>1852</v>
      </c>
      <c r="B149" s="832" t="s">
        <v>2808</v>
      </c>
      <c r="C149" s="832" t="s">
        <v>2199</v>
      </c>
      <c r="D149" s="832" t="s">
        <v>2195</v>
      </c>
      <c r="E149" s="832" t="s">
        <v>2198</v>
      </c>
      <c r="F149" s="849"/>
      <c r="G149" s="849"/>
      <c r="H149" s="837">
        <v>0</v>
      </c>
      <c r="I149" s="849">
        <v>8</v>
      </c>
      <c r="J149" s="849">
        <v>2708.64</v>
      </c>
      <c r="K149" s="837">
        <v>1</v>
      </c>
      <c r="L149" s="849">
        <v>8</v>
      </c>
      <c r="M149" s="850">
        <v>2708.64</v>
      </c>
    </row>
    <row r="150" spans="1:13" ht="14.4" customHeight="1" x14ac:dyDescent="0.3">
      <c r="A150" s="831" t="s">
        <v>1852</v>
      </c>
      <c r="B150" s="832" t="s">
        <v>2808</v>
      </c>
      <c r="C150" s="832" t="s">
        <v>2200</v>
      </c>
      <c r="D150" s="832" t="s">
        <v>2195</v>
      </c>
      <c r="E150" s="832" t="s">
        <v>2201</v>
      </c>
      <c r="F150" s="849"/>
      <c r="G150" s="849"/>
      <c r="H150" s="837">
        <v>0</v>
      </c>
      <c r="I150" s="849">
        <v>4</v>
      </c>
      <c r="J150" s="849">
        <v>5146.4799999999996</v>
      </c>
      <c r="K150" s="837">
        <v>1</v>
      </c>
      <c r="L150" s="849">
        <v>4</v>
      </c>
      <c r="M150" s="850">
        <v>5146.4799999999996</v>
      </c>
    </row>
    <row r="151" spans="1:13" ht="14.4" customHeight="1" x14ac:dyDescent="0.3">
      <c r="A151" s="831" t="s">
        <v>1852</v>
      </c>
      <c r="B151" s="832" t="s">
        <v>2808</v>
      </c>
      <c r="C151" s="832" t="s">
        <v>2206</v>
      </c>
      <c r="D151" s="832" t="s">
        <v>2195</v>
      </c>
      <c r="E151" s="832" t="s">
        <v>2207</v>
      </c>
      <c r="F151" s="849"/>
      <c r="G151" s="849"/>
      <c r="H151" s="837">
        <v>0</v>
      </c>
      <c r="I151" s="849">
        <v>7</v>
      </c>
      <c r="J151" s="849">
        <v>18012.54</v>
      </c>
      <c r="K151" s="837">
        <v>1</v>
      </c>
      <c r="L151" s="849">
        <v>7</v>
      </c>
      <c r="M151" s="850">
        <v>18012.54</v>
      </c>
    </row>
    <row r="152" spans="1:13" ht="14.4" customHeight="1" x14ac:dyDescent="0.3">
      <c r="A152" s="831" t="s">
        <v>1852</v>
      </c>
      <c r="B152" s="832" t="s">
        <v>2808</v>
      </c>
      <c r="C152" s="832" t="s">
        <v>2204</v>
      </c>
      <c r="D152" s="832" t="s">
        <v>2195</v>
      </c>
      <c r="E152" s="832" t="s">
        <v>2205</v>
      </c>
      <c r="F152" s="849"/>
      <c r="G152" s="849"/>
      <c r="H152" s="837">
        <v>0</v>
      </c>
      <c r="I152" s="849">
        <v>6</v>
      </c>
      <c r="J152" s="849">
        <v>4063.0199999999995</v>
      </c>
      <c r="K152" s="837">
        <v>1</v>
      </c>
      <c r="L152" s="849">
        <v>6</v>
      </c>
      <c r="M152" s="850">
        <v>4063.0199999999995</v>
      </c>
    </row>
    <row r="153" spans="1:13" ht="14.4" customHeight="1" x14ac:dyDescent="0.3">
      <c r="A153" s="831" t="s">
        <v>1852</v>
      </c>
      <c r="B153" s="832" t="s">
        <v>2808</v>
      </c>
      <c r="C153" s="832" t="s">
        <v>2760</v>
      </c>
      <c r="D153" s="832" t="s">
        <v>2483</v>
      </c>
      <c r="E153" s="832" t="s">
        <v>2761</v>
      </c>
      <c r="F153" s="849">
        <v>2</v>
      </c>
      <c r="G153" s="849">
        <v>169.92</v>
      </c>
      <c r="H153" s="837">
        <v>1</v>
      </c>
      <c r="I153" s="849"/>
      <c r="J153" s="849"/>
      <c r="K153" s="837">
        <v>0</v>
      </c>
      <c r="L153" s="849">
        <v>2</v>
      </c>
      <c r="M153" s="850">
        <v>169.92</v>
      </c>
    </row>
    <row r="154" spans="1:13" ht="14.4" customHeight="1" x14ac:dyDescent="0.3">
      <c r="A154" s="831" t="s">
        <v>1852</v>
      </c>
      <c r="B154" s="832" t="s">
        <v>1544</v>
      </c>
      <c r="C154" s="832" t="s">
        <v>2599</v>
      </c>
      <c r="D154" s="832" t="s">
        <v>2600</v>
      </c>
      <c r="E154" s="832" t="s">
        <v>2601</v>
      </c>
      <c r="F154" s="849"/>
      <c r="G154" s="849"/>
      <c r="H154" s="837"/>
      <c r="I154" s="849">
        <v>3</v>
      </c>
      <c r="J154" s="849">
        <v>0</v>
      </c>
      <c r="K154" s="837"/>
      <c r="L154" s="849">
        <v>3</v>
      </c>
      <c r="M154" s="850">
        <v>0</v>
      </c>
    </row>
    <row r="155" spans="1:13" ht="14.4" customHeight="1" x14ac:dyDescent="0.3">
      <c r="A155" s="831" t="s">
        <v>1852</v>
      </c>
      <c r="B155" s="832" t="s">
        <v>1692</v>
      </c>
      <c r="C155" s="832" t="s">
        <v>1693</v>
      </c>
      <c r="D155" s="832" t="s">
        <v>1011</v>
      </c>
      <c r="E155" s="832" t="s">
        <v>1694</v>
      </c>
      <c r="F155" s="849"/>
      <c r="G155" s="849"/>
      <c r="H155" s="837"/>
      <c r="I155" s="849">
        <v>4</v>
      </c>
      <c r="J155" s="849">
        <v>0</v>
      </c>
      <c r="K155" s="837"/>
      <c r="L155" s="849">
        <v>4</v>
      </c>
      <c r="M155" s="850">
        <v>0</v>
      </c>
    </row>
    <row r="156" spans="1:13" ht="14.4" customHeight="1" x14ac:dyDescent="0.3">
      <c r="A156" s="831" t="s">
        <v>1852</v>
      </c>
      <c r="B156" s="832" t="s">
        <v>1692</v>
      </c>
      <c r="C156" s="832" t="s">
        <v>1987</v>
      </c>
      <c r="D156" s="832" t="s">
        <v>1988</v>
      </c>
      <c r="E156" s="832" t="s">
        <v>1989</v>
      </c>
      <c r="F156" s="849">
        <v>1</v>
      </c>
      <c r="G156" s="849">
        <v>0</v>
      </c>
      <c r="H156" s="837"/>
      <c r="I156" s="849"/>
      <c r="J156" s="849"/>
      <c r="K156" s="837"/>
      <c r="L156" s="849">
        <v>1</v>
      </c>
      <c r="M156" s="850">
        <v>0</v>
      </c>
    </row>
    <row r="157" spans="1:13" ht="14.4" customHeight="1" x14ac:dyDescent="0.3">
      <c r="A157" s="831" t="s">
        <v>1852</v>
      </c>
      <c r="B157" s="832" t="s">
        <v>1699</v>
      </c>
      <c r="C157" s="832" t="s">
        <v>2566</v>
      </c>
      <c r="D157" s="832" t="s">
        <v>2567</v>
      </c>
      <c r="E157" s="832" t="s">
        <v>757</v>
      </c>
      <c r="F157" s="849">
        <v>3</v>
      </c>
      <c r="G157" s="849">
        <v>396</v>
      </c>
      <c r="H157" s="837">
        <v>1</v>
      </c>
      <c r="I157" s="849"/>
      <c r="J157" s="849"/>
      <c r="K157" s="837">
        <v>0</v>
      </c>
      <c r="L157" s="849">
        <v>3</v>
      </c>
      <c r="M157" s="850">
        <v>396</v>
      </c>
    </row>
    <row r="158" spans="1:13" ht="14.4" customHeight="1" x14ac:dyDescent="0.3">
      <c r="A158" s="831" t="s">
        <v>1852</v>
      </c>
      <c r="B158" s="832" t="s">
        <v>2810</v>
      </c>
      <c r="C158" s="832" t="s">
        <v>2234</v>
      </c>
      <c r="D158" s="832" t="s">
        <v>2235</v>
      </c>
      <c r="E158" s="832" t="s">
        <v>2236</v>
      </c>
      <c r="F158" s="849"/>
      <c r="G158" s="849"/>
      <c r="H158" s="837">
        <v>0</v>
      </c>
      <c r="I158" s="849">
        <v>5</v>
      </c>
      <c r="J158" s="849">
        <v>402.65</v>
      </c>
      <c r="K158" s="837">
        <v>1</v>
      </c>
      <c r="L158" s="849">
        <v>5</v>
      </c>
      <c r="M158" s="850">
        <v>402.65</v>
      </c>
    </row>
    <row r="159" spans="1:13" ht="14.4" customHeight="1" x14ac:dyDescent="0.3">
      <c r="A159" s="831" t="s">
        <v>1852</v>
      </c>
      <c r="B159" s="832" t="s">
        <v>2810</v>
      </c>
      <c r="C159" s="832" t="s">
        <v>2278</v>
      </c>
      <c r="D159" s="832" t="s">
        <v>2235</v>
      </c>
      <c r="E159" s="832" t="s">
        <v>2240</v>
      </c>
      <c r="F159" s="849"/>
      <c r="G159" s="849"/>
      <c r="H159" s="837">
        <v>0</v>
      </c>
      <c r="I159" s="849">
        <v>2</v>
      </c>
      <c r="J159" s="849">
        <v>800.34</v>
      </c>
      <c r="K159" s="837">
        <v>1</v>
      </c>
      <c r="L159" s="849">
        <v>2</v>
      </c>
      <c r="M159" s="850">
        <v>800.34</v>
      </c>
    </row>
    <row r="160" spans="1:13" ht="14.4" customHeight="1" x14ac:dyDescent="0.3">
      <c r="A160" s="831" t="s">
        <v>1852</v>
      </c>
      <c r="B160" s="832" t="s">
        <v>2810</v>
      </c>
      <c r="C160" s="832" t="s">
        <v>2237</v>
      </c>
      <c r="D160" s="832" t="s">
        <v>2235</v>
      </c>
      <c r="E160" s="832" t="s">
        <v>2238</v>
      </c>
      <c r="F160" s="849"/>
      <c r="G160" s="849"/>
      <c r="H160" s="837">
        <v>0</v>
      </c>
      <c r="I160" s="849">
        <v>1</v>
      </c>
      <c r="J160" s="849">
        <v>533.42999999999995</v>
      </c>
      <c r="K160" s="837">
        <v>1</v>
      </c>
      <c r="L160" s="849">
        <v>1</v>
      </c>
      <c r="M160" s="850">
        <v>533.42999999999995</v>
      </c>
    </row>
    <row r="161" spans="1:13" ht="14.4" customHeight="1" x14ac:dyDescent="0.3">
      <c r="A161" s="831" t="s">
        <v>1852</v>
      </c>
      <c r="B161" s="832" t="s">
        <v>1721</v>
      </c>
      <c r="C161" s="832" t="s">
        <v>1933</v>
      </c>
      <c r="D161" s="832" t="s">
        <v>1723</v>
      </c>
      <c r="E161" s="832" t="s">
        <v>1934</v>
      </c>
      <c r="F161" s="849"/>
      <c r="G161" s="849"/>
      <c r="H161" s="837">
        <v>0</v>
      </c>
      <c r="I161" s="849">
        <v>3</v>
      </c>
      <c r="J161" s="849">
        <v>1242.21</v>
      </c>
      <c r="K161" s="837">
        <v>1</v>
      </c>
      <c r="L161" s="849">
        <v>3</v>
      </c>
      <c r="M161" s="850">
        <v>1242.21</v>
      </c>
    </row>
    <row r="162" spans="1:13" ht="14.4" customHeight="1" x14ac:dyDescent="0.3">
      <c r="A162" s="831" t="s">
        <v>1852</v>
      </c>
      <c r="B162" s="832" t="s">
        <v>2812</v>
      </c>
      <c r="C162" s="832" t="s">
        <v>2529</v>
      </c>
      <c r="D162" s="832" t="s">
        <v>2032</v>
      </c>
      <c r="E162" s="832" t="s">
        <v>2530</v>
      </c>
      <c r="F162" s="849">
        <v>9</v>
      </c>
      <c r="G162" s="849">
        <v>452.88</v>
      </c>
      <c r="H162" s="837">
        <v>1</v>
      </c>
      <c r="I162" s="849"/>
      <c r="J162" s="849"/>
      <c r="K162" s="837">
        <v>0</v>
      </c>
      <c r="L162" s="849">
        <v>9</v>
      </c>
      <c r="M162" s="850">
        <v>452.88</v>
      </c>
    </row>
    <row r="163" spans="1:13" ht="14.4" customHeight="1" x14ac:dyDescent="0.3">
      <c r="A163" s="831" t="s">
        <v>1852</v>
      </c>
      <c r="B163" s="832" t="s">
        <v>2812</v>
      </c>
      <c r="C163" s="832" t="s">
        <v>2241</v>
      </c>
      <c r="D163" s="832" t="s">
        <v>2242</v>
      </c>
      <c r="E163" s="832" t="s">
        <v>2243</v>
      </c>
      <c r="F163" s="849">
        <v>10</v>
      </c>
      <c r="G163" s="849">
        <v>999.4</v>
      </c>
      <c r="H163" s="837">
        <v>1</v>
      </c>
      <c r="I163" s="849"/>
      <c r="J163" s="849"/>
      <c r="K163" s="837">
        <v>0</v>
      </c>
      <c r="L163" s="849">
        <v>10</v>
      </c>
      <c r="M163" s="850">
        <v>999.4</v>
      </c>
    </row>
    <row r="164" spans="1:13" ht="14.4" customHeight="1" x14ac:dyDescent="0.3">
      <c r="A164" s="831" t="s">
        <v>1852</v>
      </c>
      <c r="B164" s="832" t="s">
        <v>2819</v>
      </c>
      <c r="C164" s="832" t="s">
        <v>2370</v>
      </c>
      <c r="D164" s="832" t="s">
        <v>2371</v>
      </c>
      <c r="E164" s="832" t="s">
        <v>2372</v>
      </c>
      <c r="F164" s="849"/>
      <c r="G164" s="849"/>
      <c r="H164" s="837">
        <v>0</v>
      </c>
      <c r="I164" s="849">
        <v>14</v>
      </c>
      <c r="J164" s="849">
        <v>915.04</v>
      </c>
      <c r="K164" s="837">
        <v>1</v>
      </c>
      <c r="L164" s="849">
        <v>14</v>
      </c>
      <c r="M164" s="850">
        <v>915.04</v>
      </c>
    </row>
    <row r="165" spans="1:13" ht="14.4" customHeight="1" x14ac:dyDescent="0.3">
      <c r="A165" s="831" t="s">
        <v>1853</v>
      </c>
      <c r="B165" s="832" t="s">
        <v>1641</v>
      </c>
      <c r="C165" s="832" t="s">
        <v>1939</v>
      </c>
      <c r="D165" s="832" t="s">
        <v>1940</v>
      </c>
      <c r="E165" s="832" t="s">
        <v>1941</v>
      </c>
      <c r="F165" s="849">
        <v>1</v>
      </c>
      <c r="G165" s="849">
        <v>136.04</v>
      </c>
      <c r="H165" s="837">
        <v>1</v>
      </c>
      <c r="I165" s="849"/>
      <c r="J165" s="849"/>
      <c r="K165" s="837">
        <v>0</v>
      </c>
      <c r="L165" s="849">
        <v>1</v>
      </c>
      <c r="M165" s="850">
        <v>136.04</v>
      </c>
    </row>
    <row r="166" spans="1:13" ht="14.4" customHeight="1" x14ac:dyDescent="0.3">
      <c r="A166" s="831" t="s">
        <v>1854</v>
      </c>
      <c r="B166" s="832" t="s">
        <v>1548</v>
      </c>
      <c r="C166" s="832" t="s">
        <v>2474</v>
      </c>
      <c r="D166" s="832" t="s">
        <v>1719</v>
      </c>
      <c r="E166" s="832" t="s">
        <v>2475</v>
      </c>
      <c r="F166" s="849"/>
      <c r="G166" s="849"/>
      <c r="H166" s="837">
        <v>0</v>
      </c>
      <c r="I166" s="849">
        <v>1</v>
      </c>
      <c r="J166" s="849">
        <v>115.18</v>
      </c>
      <c r="K166" s="837">
        <v>1</v>
      </c>
      <c r="L166" s="849">
        <v>1</v>
      </c>
      <c r="M166" s="850">
        <v>115.18</v>
      </c>
    </row>
    <row r="167" spans="1:13" ht="14.4" customHeight="1" x14ac:dyDescent="0.3">
      <c r="A167" s="831" t="s">
        <v>1854</v>
      </c>
      <c r="B167" s="832" t="s">
        <v>2824</v>
      </c>
      <c r="C167" s="832" t="s">
        <v>2447</v>
      </c>
      <c r="D167" s="832" t="s">
        <v>2448</v>
      </c>
      <c r="E167" s="832" t="s">
        <v>2449</v>
      </c>
      <c r="F167" s="849"/>
      <c r="G167" s="849"/>
      <c r="H167" s="837">
        <v>0</v>
      </c>
      <c r="I167" s="849">
        <v>1</v>
      </c>
      <c r="J167" s="849">
        <v>103.64</v>
      </c>
      <c r="K167" s="837">
        <v>1</v>
      </c>
      <c r="L167" s="849">
        <v>1</v>
      </c>
      <c r="M167" s="850">
        <v>103.64</v>
      </c>
    </row>
    <row r="168" spans="1:13" ht="14.4" customHeight="1" x14ac:dyDescent="0.3">
      <c r="A168" s="831" t="s">
        <v>1854</v>
      </c>
      <c r="B168" s="832" t="s">
        <v>2825</v>
      </c>
      <c r="C168" s="832" t="s">
        <v>2494</v>
      </c>
      <c r="D168" s="832" t="s">
        <v>2495</v>
      </c>
      <c r="E168" s="832" t="s">
        <v>2496</v>
      </c>
      <c r="F168" s="849">
        <v>1</v>
      </c>
      <c r="G168" s="849">
        <v>430.05</v>
      </c>
      <c r="H168" s="837">
        <v>1</v>
      </c>
      <c r="I168" s="849"/>
      <c r="J168" s="849"/>
      <c r="K168" s="837">
        <v>0</v>
      </c>
      <c r="L168" s="849">
        <v>1</v>
      </c>
      <c r="M168" s="850">
        <v>430.05</v>
      </c>
    </row>
    <row r="169" spans="1:13" ht="14.4" customHeight="1" x14ac:dyDescent="0.3">
      <c r="A169" s="831" t="s">
        <v>1854</v>
      </c>
      <c r="B169" s="832" t="s">
        <v>1538</v>
      </c>
      <c r="C169" s="832" t="s">
        <v>2455</v>
      </c>
      <c r="D169" s="832" t="s">
        <v>2456</v>
      </c>
      <c r="E169" s="832" t="s">
        <v>2457</v>
      </c>
      <c r="F169" s="849">
        <v>3</v>
      </c>
      <c r="G169" s="849">
        <v>98.609999999999985</v>
      </c>
      <c r="H169" s="837">
        <v>1</v>
      </c>
      <c r="I169" s="849"/>
      <c r="J169" s="849"/>
      <c r="K169" s="837">
        <v>0</v>
      </c>
      <c r="L169" s="849">
        <v>3</v>
      </c>
      <c r="M169" s="850">
        <v>98.609999999999985</v>
      </c>
    </row>
    <row r="170" spans="1:13" ht="14.4" customHeight="1" x14ac:dyDescent="0.3">
      <c r="A170" s="831" t="s">
        <v>1854</v>
      </c>
      <c r="B170" s="832" t="s">
        <v>2814</v>
      </c>
      <c r="C170" s="832" t="s">
        <v>2521</v>
      </c>
      <c r="D170" s="832" t="s">
        <v>2522</v>
      </c>
      <c r="E170" s="832" t="s">
        <v>2523</v>
      </c>
      <c r="F170" s="849">
        <v>1</v>
      </c>
      <c r="G170" s="849">
        <v>1427.23</v>
      </c>
      <c r="H170" s="837">
        <v>1</v>
      </c>
      <c r="I170" s="849"/>
      <c r="J170" s="849"/>
      <c r="K170" s="837">
        <v>0</v>
      </c>
      <c r="L170" s="849">
        <v>1</v>
      </c>
      <c r="M170" s="850">
        <v>1427.23</v>
      </c>
    </row>
    <row r="171" spans="1:13" ht="14.4" customHeight="1" x14ac:dyDescent="0.3">
      <c r="A171" s="831" t="s">
        <v>1854</v>
      </c>
      <c r="B171" s="832" t="s">
        <v>1752</v>
      </c>
      <c r="C171" s="832" t="s">
        <v>1753</v>
      </c>
      <c r="D171" s="832" t="s">
        <v>1754</v>
      </c>
      <c r="E171" s="832" t="s">
        <v>1755</v>
      </c>
      <c r="F171" s="849"/>
      <c r="G171" s="849"/>
      <c r="H171" s="837">
        <v>0</v>
      </c>
      <c r="I171" s="849">
        <v>8</v>
      </c>
      <c r="J171" s="849">
        <v>563.84</v>
      </c>
      <c r="K171" s="837">
        <v>1</v>
      </c>
      <c r="L171" s="849">
        <v>8</v>
      </c>
      <c r="M171" s="850">
        <v>563.84</v>
      </c>
    </row>
    <row r="172" spans="1:13" ht="14.4" customHeight="1" x14ac:dyDescent="0.3">
      <c r="A172" s="831" t="s">
        <v>1854</v>
      </c>
      <c r="B172" s="832" t="s">
        <v>2804</v>
      </c>
      <c r="C172" s="832" t="s">
        <v>2175</v>
      </c>
      <c r="D172" s="832" t="s">
        <v>2176</v>
      </c>
      <c r="E172" s="832" t="s">
        <v>2177</v>
      </c>
      <c r="F172" s="849">
        <v>5</v>
      </c>
      <c r="G172" s="849">
        <v>10194.65</v>
      </c>
      <c r="H172" s="837">
        <v>1</v>
      </c>
      <c r="I172" s="849"/>
      <c r="J172" s="849"/>
      <c r="K172" s="837">
        <v>0</v>
      </c>
      <c r="L172" s="849">
        <v>5</v>
      </c>
      <c r="M172" s="850">
        <v>10194.65</v>
      </c>
    </row>
    <row r="173" spans="1:13" ht="14.4" customHeight="1" x14ac:dyDescent="0.3">
      <c r="A173" s="831" t="s">
        <v>1854</v>
      </c>
      <c r="B173" s="832" t="s">
        <v>2804</v>
      </c>
      <c r="C173" s="832" t="s">
        <v>2351</v>
      </c>
      <c r="D173" s="832" t="s">
        <v>2176</v>
      </c>
      <c r="E173" s="832" t="s">
        <v>2186</v>
      </c>
      <c r="F173" s="849">
        <v>2</v>
      </c>
      <c r="G173" s="849">
        <v>2038.92</v>
      </c>
      <c r="H173" s="837">
        <v>1</v>
      </c>
      <c r="I173" s="849"/>
      <c r="J173" s="849"/>
      <c r="K173" s="837">
        <v>0</v>
      </c>
      <c r="L173" s="849">
        <v>2</v>
      </c>
      <c r="M173" s="850">
        <v>2038.92</v>
      </c>
    </row>
    <row r="174" spans="1:13" ht="14.4" customHeight="1" x14ac:dyDescent="0.3">
      <c r="A174" s="831" t="s">
        <v>1854</v>
      </c>
      <c r="B174" s="832" t="s">
        <v>2804</v>
      </c>
      <c r="C174" s="832" t="s">
        <v>2467</v>
      </c>
      <c r="D174" s="832" t="s">
        <v>2354</v>
      </c>
      <c r="E174" s="832" t="s">
        <v>2186</v>
      </c>
      <c r="F174" s="849">
        <v>8</v>
      </c>
      <c r="G174" s="849">
        <v>8155.68</v>
      </c>
      <c r="H174" s="837">
        <v>1</v>
      </c>
      <c r="I174" s="849"/>
      <c r="J174" s="849"/>
      <c r="K174" s="837">
        <v>0</v>
      </c>
      <c r="L174" s="849">
        <v>8</v>
      </c>
      <c r="M174" s="850">
        <v>8155.68</v>
      </c>
    </row>
    <row r="175" spans="1:13" ht="14.4" customHeight="1" x14ac:dyDescent="0.3">
      <c r="A175" s="831" t="s">
        <v>1854</v>
      </c>
      <c r="B175" s="832" t="s">
        <v>2804</v>
      </c>
      <c r="C175" s="832" t="s">
        <v>2352</v>
      </c>
      <c r="D175" s="832" t="s">
        <v>2183</v>
      </c>
      <c r="E175" s="832" t="s">
        <v>2177</v>
      </c>
      <c r="F175" s="849"/>
      <c r="G175" s="849"/>
      <c r="H175" s="837">
        <v>0</v>
      </c>
      <c r="I175" s="849">
        <v>18</v>
      </c>
      <c r="J175" s="849">
        <v>36700.74</v>
      </c>
      <c r="K175" s="837">
        <v>1</v>
      </c>
      <c r="L175" s="849">
        <v>18</v>
      </c>
      <c r="M175" s="850">
        <v>36700.74</v>
      </c>
    </row>
    <row r="176" spans="1:13" ht="14.4" customHeight="1" x14ac:dyDescent="0.3">
      <c r="A176" s="831" t="s">
        <v>1854</v>
      </c>
      <c r="B176" s="832" t="s">
        <v>2804</v>
      </c>
      <c r="C176" s="832" t="s">
        <v>2182</v>
      </c>
      <c r="D176" s="832" t="s">
        <v>2183</v>
      </c>
      <c r="E176" s="832" t="s">
        <v>2181</v>
      </c>
      <c r="F176" s="849"/>
      <c r="G176" s="849"/>
      <c r="H176" s="837">
        <v>0</v>
      </c>
      <c r="I176" s="849">
        <v>11</v>
      </c>
      <c r="J176" s="849">
        <v>3913.6900000000005</v>
      </c>
      <c r="K176" s="837">
        <v>1</v>
      </c>
      <c r="L176" s="849">
        <v>11</v>
      </c>
      <c r="M176" s="850">
        <v>3913.6900000000005</v>
      </c>
    </row>
    <row r="177" spans="1:13" ht="14.4" customHeight="1" x14ac:dyDescent="0.3">
      <c r="A177" s="831" t="s">
        <v>1854</v>
      </c>
      <c r="B177" s="832" t="s">
        <v>2804</v>
      </c>
      <c r="C177" s="832" t="s">
        <v>2184</v>
      </c>
      <c r="D177" s="832" t="s">
        <v>2183</v>
      </c>
      <c r="E177" s="832" t="s">
        <v>2179</v>
      </c>
      <c r="F177" s="849"/>
      <c r="G177" s="849"/>
      <c r="H177" s="837">
        <v>0</v>
      </c>
      <c r="I177" s="849">
        <v>25</v>
      </c>
      <c r="J177" s="849">
        <v>13815.999999999998</v>
      </c>
      <c r="K177" s="837">
        <v>1</v>
      </c>
      <c r="L177" s="849">
        <v>25</v>
      </c>
      <c r="M177" s="850">
        <v>13815.999999999998</v>
      </c>
    </row>
    <row r="178" spans="1:13" ht="14.4" customHeight="1" x14ac:dyDescent="0.3">
      <c r="A178" s="831" t="s">
        <v>1854</v>
      </c>
      <c r="B178" s="832" t="s">
        <v>2804</v>
      </c>
      <c r="C178" s="832" t="s">
        <v>2185</v>
      </c>
      <c r="D178" s="832" t="s">
        <v>2183</v>
      </c>
      <c r="E178" s="832" t="s">
        <v>2186</v>
      </c>
      <c r="F178" s="849"/>
      <c r="G178" s="849"/>
      <c r="H178" s="837">
        <v>0</v>
      </c>
      <c r="I178" s="849">
        <v>24</v>
      </c>
      <c r="J178" s="849">
        <v>24467.040000000001</v>
      </c>
      <c r="K178" s="837">
        <v>1</v>
      </c>
      <c r="L178" s="849">
        <v>24</v>
      </c>
      <c r="M178" s="850">
        <v>24467.040000000001</v>
      </c>
    </row>
    <row r="179" spans="1:13" ht="14.4" customHeight="1" x14ac:dyDescent="0.3">
      <c r="A179" s="831" t="s">
        <v>1854</v>
      </c>
      <c r="B179" s="832" t="s">
        <v>2804</v>
      </c>
      <c r="C179" s="832" t="s">
        <v>2353</v>
      </c>
      <c r="D179" s="832" t="s">
        <v>2354</v>
      </c>
      <c r="E179" s="832" t="s">
        <v>2181</v>
      </c>
      <c r="F179" s="849">
        <v>3</v>
      </c>
      <c r="G179" s="849">
        <v>1067.3700000000001</v>
      </c>
      <c r="H179" s="837">
        <v>1</v>
      </c>
      <c r="I179" s="849"/>
      <c r="J179" s="849"/>
      <c r="K179" s="837">
        <v>0</v>
      </c>
      <c r="L179" s="849">
        <v>3</v>
      </c>
      <c r="M179" s="850">
        <v>1067.3700000000001</v>
      </c>
    </row>
    <row r="180" spans="1:13" ht="14.4" customHeight="1" x14ac:dyDescent="0.3">
      <c r="A180" s="831" t="s">
        <v>1854</v>
      </c>
      <c r="B180" s="832" t="s">
        <v>1760</v>
      </c>
      <c r="C180" s="832" t="s">
        <v>2321</v>
      </c>
      <c r="D180" s="832" t="s">
        <v>2129</v>
      </c>
      <c r="E180" s="832" t="s">
        <v>2322</v>
      </c>
      <c r="F180" s="849">
        <v>12</v>
      </c>
      <c r="G180" s="849">
        <v>2792.16</v>
      </c>
      <c r="H180" s="837">
        <v>1</v>
      </c>
      <c r="I180" s="849"/>
      <c r="J180" s="849"/>
      <c r="K180" s="837">
        <v>0</v>
      </c>
      <c r="L180" s="849">
        <v>12</v>
      </c>
      <c r="M180" s="850">
        <v>2792.16</v>
      </c>
    </row>
    <row r="181" spans="1:13" ht="14.4" customHeight="1" x14ac:dyDescent="0.3">
      <c r="A181" s="831" t="s">
        <v>1854</v>
      </c>
      <c r="B181" s="832" t="s">
        <v>1760</v>
      </c>
      <c r="C181" s="832" t="s">
        <v>2403</v>
      </c>
      <c r="D181" s="832" t="s">
        <v>2126</v>
      </c>
      <c r="E181" s="832" t="s">
        <v>2132</v>
      </c>
      <c r="F181" s="849">
        <v>6</v>
      </c>
      <c r="G181" s="849">
        <v>5816.88</v>
      </c>
      <c r="H181" s="837">
        <v>1</v>
      </c>
      <c r="I181" s="849"/>
      <c r="J181" s="849"/>
      <c r="K181" s="837">
        <v>0</v>
      </c>
      <c r="L181" s="849">
        <v>6</v>
      </c>
      <c r="M181" s="850">
        <v>5816.88</v>
      </c>
    </row>
    <row r="182" spans="1:13" ht="14.4" customHeight="1" x14ac:dyDescent="0.3">
      <c r="A182" s="831" t="s">
        <v>1854</v>
      </c>
      <c r="B182" s="832" t="s">
        <v>1760</v>
      </c>
      <c r="C182" s="832" t="s">
        <v>2125</v>
      </c>
      <c r="D182" s="832" t="s">
        <v>2126</v>
      </c>
      <c r="E182" s="832" t="s">
        <v>2127</v>
      </c>
      <c r="F182" s="849">
        <v>6</v>
      </c>
      <c r="G182" s="849">
        <v>11633.82</v>
      </c>
      <c r="H182" s="837">
        <v>1</v>
      </c>
      <c r="I182" s="849"/>
      <c r="J182" s="849"/>
      <c r="K182" s="837">
        <v>0</v>
      </c>
      <c r="L182" s="849">
        <v>6</v>
      </c>
      <c r="M182" s="850">
        <v>11633.82</v>
      </c>
    </row>
    <row r="183" spans="1:13" ht="14.4" customHeight="1" x14ac:dyDescent="0.3">
      <c r="A183" s="831" t="s">
        <v>1854</v>
      </c>
      <c r="B183" s="832" t="s">
        <v>1760</v>
      </c>
      <c r="C183" s="832" t="s">
        <v>2404</v>
      </c>
      <c r="D183" s="832" t="s">
        <v>2405</v>
      </c>
      <c r="E183" s="832" t="s">
        <v>2406</v>
      </c>
      <c r="F183" s="849"/>
      <c r="G183" s="849"/>
      <c r="H183" s="837">
        <v>0</v>
      </c>
      <c r="I183" s="849">
        <v>4</v>
      </c>
      <c r="J183" s="849">
        <v>21288.32</v>
      </c>
      <c r="K183" s="837">
        <v>1</v>
      </c>
      <c r="L183" s="849">
        <v>4</v>
      </c>
      <c r="M183" s="850">
        <v>21288.32</v>
      </c>
    </row>
    <row r="184" spans="1:13" ht="14.4" customHeight="1" x14ac:dyDescent="0.3">
      <c r="A184" s="831" t="s">
        <v>1854</v>
      </c>
      <c r="B184" s="832" t="s">
        <v>1760</v>
      </c>
      <c r="C184" s="832" t="s">
        <v>2407</v>
      </c>
      <c r="D184" s="832" t="s">
        <v>2405</v>
      </c>
      <c r="E184" s="832" t="s">
        <v>2408</v>
      </c>
      <c r="F184" s="849"/>
      <c r="G184" s="849"/>
      <c r="H184" s="837">
        <v>0</v>
      </c>
      <c r="I184" s="849">
        <v>6</v>
      </c>
      <c r="J184" s="849">
        <v>31932.48</v>
      </c>
      <c r="K184" s="837">
        <v>1</v>
      </c>
      <c r="L184" s="849">
        <v>6</v>
      </c>
      <c r="M184" s="850">
        <v>31932.48</v>
      </c>
    </row>
    <row r="185" spans="1:13" ht="14.4" customHeight="1" x14ac:dyDescent="0.3">
      <c r="A185" s="831" t="s">
        <v>1854</v>
      </c>
      <c r="B185" s="832" t="s">
        <v>1760</v>
      </c>
      <c r="C185" s="832" t="s">
        <v>2323</v>
      </c>
      <c r="D185" s="832" t="s">
        <v>2129</v>
      </c>
      <c r="E185" s="832" t="s">
        <v>2324</v>
      </c>
      <c r="F185" s="849">
        <v>18</v>
      </c>
      <c r="G185" s="849">
        <v>34901.46</v>
      </c>
      <c r="H185" s="837">
        <v>1</v>
      </c>
      <c r="I185" s="849"/>
      <c r="J185" s="849"/>
      <c r="K185" s="837">
        <v>0</v>
      </c>
      <c r="L185" s="849">
        <v>18</v>
      </c>
      <c r="M185" s="850">
        <v>34901.46</v>
      </c>
    </row>
    <row r="186" spans="1:13" ht="14.4" customHeight="1" x14ac:dyDescent="0.3">
      <c r="A186" s="831" t="s">
        <v>1854</v>
      </c>
      <c r="B186" s="832" t="s">
        <v>1760</v>
      </c>
      <c r="C186" s="832" t="s">
        <v>2325</v>
      </c>
      <c r="D186" s="832" t="s">
        <v>2129</v>
      </c>
      <c r="E186" s="832" t="s">
        <v>2326</v>
      </c>
      <c r="F186" s="849">
        <v>6</v>
      </c>
      <c r="G186" s="849">
        <v>8725.380000000001</v>
      </c>
      <c r="H186" s="837">
        <v>1</v>
      </c>
      <c r="I186" s="849"/>
      <c r="J186" s="849"/>
      <c r="K186" s="837">
        <v>0</v>
      </c>
      <c r="L186" s="849">
        <v>6</v>
      </c>
      <c r="M186" s="850">
        <v>8725.380000000001</v>
      </c>
    </row>
    <row r="187" spans="1:13" ht="14.4" customHeight="1" x14ac:dyDescent="0.3">
      <c r="A187" s="831" t="s">
        <v>1854</v>
      </c>
      <c r="B187" s="832" t="s">
        <v>1760</v>
      </c>
      <c r="C187" s="832" t="s">
        <v>2128</v>
      </c>
      <c r="D187" s="832" t="s">
        <v>2129</v>
      </c>
      <c r="E187" s="832" t="s">
        <v>2130</v>
      </c>
      <c r="F187" s="849">
        <v>14</v>
      </c>
      <c r="G187" s="849">
        <v>6786.5</v>
      </c>
      <c r="H187" s="837">
        <v>1</v>
      </c>
      <c r="I187" s="849"/>
      <c r="J187" s="849"/>
      <c r="K187" s="837">
        <v>0</v>
      </c>
      <c r="L187" s="849">
        <v>14</v>
      </c>
      <c r="M187" s="850">
        <v>6786.5</v>
      </c>
    </row>
    <row r="188" spans="1:13" ht="14.4" customHeight="1" x14ac:dyDescent="0.3">
      <c r="A188" s="831" t="s">
        <v>1854</v>
      </c>
      <c r="B188" s="832" t="s">
        <v>1760</v>
      </c>
      <c r="C188" s="832" t="s">
        <v>2409</v>
      </c>
      <c r="D188" s="832" t="s">
        <v>2129</v>
      </c>
      <c r="E188" s="832" t="s">
        <v>2410</v>
      </c>
      <c r="F188" s="849">
        <v>12</v>
      </c>
      <c r="G188" s="849">
        <v>11633.76</v>
      </c>
      <c r="H188" s="837">
        <v>1</v>
      </c>
      <c r="I188" s="849"/>
      <c r="J188" s="849"/>
      <c r="K188" s="837">
        <v>0</v>
      </c>
      <c r="L188" s="849">
        <v>12</v>
      </c>
      <c r="M188" s="850">
        <v>11633.76</v>
      </c>
    </row>
    <row r="189" spans="1:13" ht="14.4" customHeight="1" x14ac:dyDescent="0.3">
      <c r="A189" s="831" t="s">
        <v>1854</v>
      </c>
      <c r="B189" s="832" t="s">
        <v>1760</v>
      </c>
      <c r="C189" s="832" t="s">
        <v>2411</v>
      </c>
      <c r="D189" s="832" t="s">
        <v>2412</v>
      </c>
      <c r="E189" s="832" t="s">
        <v>2413</v>
      </c>
      <c r="F189" s="849">
        <v>10</v>
      </c>
      <c r="G189" s="849">
        <v>19389.7</v>
      </c>
      <c r="H189" s="837">
        <v>1</v>
      </c>
      <c r="I189" s="849"/>
      <c r="J189" s="849"/>
      <c r="K189" s="837">
        <v>0</v>
      </c>
      <c r="L189" s="849">
        <v>10</v>
      </c>
      <c r="M189" s="850">
        <v>19389.7</v>
      </c>
    </row>
    <row r="190" spans="1:13" ht="14.4" customHeight="1" x14ac:dyDescent="0.3">
      <c r="A190" s="831" t="s">
        <v>1854</v>
      </c>
      <c r="B190" s="832" t="s">
        <v>1760</v>
      </c>
      <c r="C190" s="832" t="s">
        <v>2327</v>
      </c>
      <c r="D190" s="832" t="s">
        <v>2126</v>
      </c>
      <c r="E190" s="832" t="s">
        <v>1763</v>
      </c>
      <c r="F190" s="849">
        <v>6</v>
      </c>
      <c r="G190" s="849">
        <v>2908.5</v>
      </c>
      <c r="H190" s="837">
        <v>1</v>
      </c>
      <c r="I190" s="849"/>
      <c r="J190" s="849"/>
      <c r="K190" s="837">
        <v>0</v>
      </c>
      <c r="L190" s="849">
        <v>6</v>
      </c>
      <c r="M190" s="850">
        <v>2908.5</v>
      </c>
    </row>
    <row r="191" spans="1:13" ht="14.4" customHeight="1" x14ac:dyDescent="0.3">
      <c r="A191" s="831" t="s">
        <v>1854</v>
      </c>
      <c r="B191" s="832" t="s">
        <v>1760</v>
      </c>
      <c r="C191" s="832" t="s">
        <v>2414</v>
      </c>
      <c r="D191" s="832" t="s">
        <v>2412</v>
      </c>
      <c r="E191" s="832" t="s">
        <v>2415</v>
      </c>
      <c r="F191" s="849">
        <v>10</v>
      </c>
      <c r="G191" s="849">
        <v>9694.7999999999993</v>
      </c>
      <c r="H191" s="837">
        <v>1</v>
      </c>
      <c r="I191" s="849"/>
      <c r="J191" s="849"/>
      <c r="K191" s="837">
        <v>0</v>
      </c>
      <c r="L191" s="849">
        <v>10</v>
      </c>
      <c r="M191" s="850">
        <v>9694.7999999999993</v>
      </c>
    </row>
    <row r="192" spans="1:13" ht="14.4" customHeight="1" x14ac:dyDescent="0.3">
      <c r="A192" s="831" t="s">
        <v>1854</v>
      </c>
      <c r="B192" s="832" t="s">
        <v>1760</v>
      </c>
      <c r="C192" s="832" t="s">
        <v>1761</v>
      </c>
      <c r="D192" s="832" t="s">
        <v>1762</v>
      </c>
      <c r="E192" s="832" t="s">
        <v>1763</v>
      </c>
      <c r="F192" s="849"/>
      <c r="G192" s="849"/>
      <c r="H192" s="837">
        <v>0</v>
      </c>
      <c r="I192" s="849">
        <v>20</v>
      </c>
      <c r="J192" s="849">
        <v>9695</v>
      </c>
      <c r="K192" s="837">
        <v>1</v>
      </c>
      <c r="L192" s="849">
        <v>20</v>
      </c>
      <c r="M192" s="850">
        <v>9695</v>
      </c>
    </row>
    <row r="193" spans="1:13" ht="14.4" customHeight="1" x14ac:dyDescent="0.3">
      <c r="A193" s="831" t="s">
        <v>1854</v>
      </c>
      <c r="B193" s="832" t="s">
        <v>1760</v>
      </c>
      <c r="C193" s="832" t="s">
        <v>2131</v>
      </c>
      <c r="D193" s="832" t="s">
        <v>1762</v>
      </c>
      <c r="E193" s="832" t="s">
        <v>2132</v>
      </c>
      <c r="F193" s="849"/>
      <c r="G193" s="849"/>
      <c r="H193" s="837">
        <v>0</v>
      </c>
      <c r="I193" s="849">
        <v>8</v>
      </c>
      <c r="J193" s="849">
        <v>7755.84</v>
      </c>
      <c r="K193" s="837">
        <v>1</v>
      </c>
      <c r="L193" s="849">
        <v>8</v>
      </c>
      <c r="M193" s="850">
        <v>7755.84</v>
      </c>
    </row>
    <row r="194" spans="1:13" ht="14.4" customHeight="1" x14ac:dyDescent="0.3">
      <c r="A194" s="831" t="s">
        <v>1854</v>
      </c>
      <c r="B194" s="832" t="s">
        <v>1760</v>
      </c>
      <c r="C194" s="832" t="s">
        <v>2133</v>
      </c>
      <c r="D194" s="832" t="s">
        <v>1762</v>
      </c>
      <c r="E194" s="832" t="s">
        <v>2127</v>
      </c>
      <c r="F194" s="849"/>
      <c r="G194" s="849"/>
      <c r="H194" s="837">
        <v>0</v>
      </c>
      <c r="I194" s="849">
        <v>27</v>
      </c>
      <c r="J194" s="849">
        <v>52352.19</v>
      </c>
      <c r="K194" s="837">
        <v>1</v>
      </c>
      <c r="L194" s="849">
        <v>27</v>
      </c>
      <c r="M194" s="850">
        <v>52352.19</v>
      </c>
    </row>
    <row r="195" spans="1:13" ht="14.4" customHeight="1" x14ac:dyDescent="0.3">
      <c r="A195" s="831" t="s">
        <v>1854</v>
      </c>
      <c r="B195" s="832" t="s">
        <v>1760</v>
      </c>
      <c r="C195" s="832" t="s">
        <v>2416</v>
      </c>
      <c r="D195" s="832" t="s">
        <v>1762</v>
      </c>
      <c r="E195" s="832" t="s">
        <v>2417</v>
      </c>
      <c r="F195" s="849"/>
      <c r="G195" s="849"/>
      <c r="H195" s="837">
        <v>0</v>
      </c>
      <c r="I195" s="849">
        <v>6</v>
      </c>
      <c r="J195" s="849">
        <v>1454.22</v>
      </c>
      <c r="K195" s="837">
        <v>1</v>
      </c>
      <c r="L195" s="849">
        <v>6</v>
      </c>
      <c r="M195" s="850">
        <v>1454.22</v>
      </c>
    </row>
    <row r="196" spans="1:13" ht="14.4" customHeight="1" x14ac:dyDescent="0.3">
      <c r="A196" s="831" t="s">
        <v>1854</v>
      </c>
      <c r="B196" s="832" t="s">
        <v>1760</v>
      </c>
      <c r="C196" s="832" t="s">
        <v>2418</v>
      </c>
      <c r="D196" s="832" t="s">
        <v>1762</v>
      </c>
      <c r="E196" s="832" t="s">
        <v>2419</v>
      </c>
      <c r="F196" s="849"/>
      <c r="G196" s="849"/>
      <c r="H196" s="837">
        <v>0</v>
      </c>
      <c r="I196" s="849">
        <v>8</v>
      </c>
      <c r="J196" s="849">
        <v>11633.84</v>
      </c>
      <c r="K196" s="837">
        <v>1</v>
      </c>
      <c r="L196" s="849">
        <v>8</v>
      </c>
      <c r="M196" s="850">
        <v>11633.84</v>
      </c>
    </row>
    <row r="197" spans="1:13" ht="14.4" customHeight="1" x14ac:dyDescent="0.3">
      <c r="A197" s="831" t="s">
        <v>1854</v>
      </c>
      <c r="B197" s="832" t="s">
        <v>2805</v>
      </c>
      <c r="C197" s="832" t="s">
        <v>2110</v>
      </c>
      <c r="D197" s="832" t="s">
        <v>2111</v>
      </c>
      <c r="E197" s="832" t="s">
        <v>2112</v>
      </c>
      <c r="F197" s="849">
        <v>13</v>
      </c>
      <c r="G197" s="849">
        <v>9802.52</v>
      </c>
      <c r="H197" s="837">
        <v>1</v>
      </c>
      <c r="I197" s="849"/>
      <c r="J197" s="849"/>
      <c r="K197" s="837">
        <v>0</v>
      </c>
      <c r="L197" s="849">
        <v>13</v>
      </c>
      <c r="M197" s="850">
        <v>9802.52</v>
      </c>
    </row>
    <row r="198" spans="1:13" ht="14.4" customHeight="1" x14ac:dyDescent="0.3">
      <c r="A198" s="831" t="s">
        <v>1854</v>
      </c>
      <c r="B198" s="832" t="s">
        <v>2805</v>
      </c>
      <c r="C198" s="832" t="s">
        <v>2315</v>
      </c>
      <c r="D198" s="832" t="s">
        <v>2111</v>
      </c>
      <c r="E198" s="832" t="s">
        <v>2316</v>
      </c>
      <c r="F198" s="849">
        <v>4</v>
      </c>
      <c r="G198" s="849">
        <v>4524.24</v>
      </c>
      <c r="H198" s="837">
        <v>1</v>
      </c>
      <c r="I198" s="849"/>
      <c r="J198" s="849"/>
      <c r="K198" s="837">
        <v>0</v>
      </c>
      <c r="L198" s="849">
        <v>4</v>
      </c>
      <c r="M198" s="850">
        <v>4524.24</v>
      </c>
    </row>
    <row r="199" spans="1:13" ht="14.4" customHeight="1" x14ac:dyDescent="0.3">
      <c r="A199" s="831" t="s">
        <v>1854</v>
      </c>
      <c r="B199" s="832" t="s">
        <v>2805</v>
      </c>
      <c r="C199" s="832" t="s">
        <v>2260</v>
      </c>
      <c r="D199" s="832" t="s">
        <v>2111</v>
      </c>
      <c r="E199" s="832" t="s">
        <v>2261</v>
      </c>
      <c r="F199" s="849">
        <v>18</v>
      </c>
      <c r="G199" s="849">
        <v>27145.439999999999</v>
      </c>
      <c r="H199" s="837">
        <v>1</v>
      </c>
      <c r="I199" s="849"/>
      <c r="J199" s="849"/>
      <c r="K199" s="837">
        <v>0</v>
      </c>
      <c r="L199" s="849">
        <v>18</v>
      </c>
      <c r="M199" s="850">
        <v>27145.439999999999</v>
      </c>
    </row>
    <row r="200" spans="1:13" ht="14.4" customHeight="1" x14ac:dyDescent="0.3">
      <c r="A200" s="831" t="s">
        <v>1854</v>
      </c>
      <c r="B200" s="832" t="s">
        <v>2805</v>
      </c>
      <c r="C200" s="832" t="s">
        <v>2382</v>
      </c>
      <c r="D200" s="832" t="s">
        <v>2383</v>
      </c>
      <c r="E200" s="832" t="s">
        <v>2112</v>
      </c>
      <c r="F200" s="849">
        <v>6</v>
      </c>
      <c r="G200" s="849">
        <v>3877.92</v>
      </c>
      <c r="H200" s="837">
        <v>1</v>
      </c>
      <c r="I200" s="849"/>
      <c r="J200" s="849"/>
      <c r="K200" s="837">
        <v>0</v>
      </c>
      <c r="L200" s="849">
        <v>6</v>
      </c>
      <c r="M200" s="850">
        <v>3877.92</v>
      </c>
    </row>
    <row r="201" spans="1:13" ht="14.4" customHeight="1" x14ac:dyDescent="0.3">
      <c r="A201" s="831" t="s">
        <v>1854</v>
      </c>
      <c r="B201" s="832" t="s">
        <v>1541</v>
      </c>
      <c r="C201" s="832" t="s">
        <v>1667</v>
      </c>
      <c r="D201" s="832" t="s">
        <v>677</v>
      </c>
      <c r="E201" s="832" t="s">
        <v>927</v>
      </c>
      <c r="F201" s="849"/>
      <c r="G201" s="849"/>
      <c r="H201" s="837"/>
      <c r="I201" s="849">
        <v>43</v>
      </c>
      <c r="J201" s="849">
        <v>0</v>
      </c>
      <c r="K201" s="837"/>
      <c r="L201" s="849">
        <v>43</v>
      </c>
      <c r="M201" s="850">
        <v>0</v>
      </c>
    </row>
    <row r="202" spans="1:13" ht="14.4" customHeight="1" x14ac:dyDescent="0.3">
      <c r="A202" s="831" t="s">
        <v>1854</v>
      </c>
      <c r="B202" s="832" t="s">
        <v>2806</v>
      </c>
      <c r="C202" s="832" t="s">
        <v>2215</v>
      </c>
      <c r="D202" s="832" t="s">
        <v>2216</v>
      </c>
      <c r="E202" s="832" t="s">
        <v>2217</v>
      </c>
      <c r="F202" s="849"/>
      <c r="G202" s="849"/>
      <c r="H202" s="837">
        <v>0</v>
      </c>
      <c r="I202" s="849">
        <v>3</v>
      </c>
      <c r="J202" s="849">
        <v>181.17000000000002</v>
      </c>
      <c r="K202" s="837">
        <v>1</v>
      </c>
      <c r="L202" s="849">
        <v>3</v>
      </c>
      <c r="M202" s="850">
        <v>181.17000000000002</v>
      </c>
    </row>
    <row r="203" spans="1:13" ht="14.4" customHeight="1" x14ac:dyDescent="0.3">
      <c r="A203" s="831" t="s">
        <v>1854</v>
      </c>
      <c r="B203" s="832" t="s">
        <v>2807</v>
      </c>
      <c r="C203" s="832" t="s">
        <v>2155</v>
      </c>
      <c r="D203" s="832" t="s">
        <v>2156</v>
      </c>
      <c r="E203" s="832" t="s">
        <v>2157</v>
      </c>
      <c r="F203" s="849"/>
      <c r="G203" s="849"/>
      <c r="H203" s="837">
        <v>0</v>
      </c>
      <c r="I203" s="849">
        <v>7</v>
      </c>
      <c r="J203" s="849">
        <v>720.30000000000007</v>
      </c>
      <c r="K203" s="837">
        <v>1</v>
      </c>
      <c r="L203" s="849">
        <v>7</v>
      </c>
      <c r="M203" s="850">
        <v>720.30000000000007</v>
      </c>
    </row>
    <row r="204" spans="1:13" ht="14.4" customHeight="1" x14ac:dyDescent="0.3">
      <c r="A204" s="831" t="s">
        <v>1854</v>
      </c>
      <c r="B204" s="832" t="s">
        <v>2815</v>
      </c>
      <c r="C204" s="832" t="s">
        <v>2424</v>
      </c>
      <c r="D204" s="832" t="s">
        <v>2425</v>
      </c>
      <c r="E204" s="832" t="s">
        <v>2330</v>
      </c>
      <c r="F204" s="849"/>
      <c r="G204" s="849"/>
      <c r="H204" s="837">
        <v>0</v>
      </c>
      <c r="I204" s="849">
        <v>6</v>
      </c>
      <c r="J204" s="849">
        <v>4581.78</v>
      </c>
      <c r="K204" s="837">
        <v>1</v>
      </c>
      <c r="L204" s="849">
        <v>6</v>
      </c>
      <c r="M204" s="850">
        <v>4581.78</v>
      </c>
    </row>
    <row r="205" spans="1:13" ht="14.4" customHeight="1" x14ac:dyDescent="0.3">
      <c r="A205" s="831" t="s">
        <v>1854</v>
      </c>
      <c r="B205" s="832" t="s">
        <v>2808</v>
      </c>
      <c r="C205" s="832" t="s">
        <v>2191</v>
      </c>
      <c r="D205" s="832" t="s">
        <v>2192</v>
      </c>
      <c r="E205" s="832" t="s">
        <v>2193</v>
      </c>
      <c r="F205" s="849">
        <v>5</v>
      </c>
      <c r="G205" s="849">
        <v>846.45</v>
      </c>
      <c r="H205" s="837">
        <v>1</v>
      </c>
      <c r="I205" s="849"/>
      <c r="J205" s="849"/>
      <c r="K205" s="837">
        <v>0</v>
      </c>
      <c r="L205" s="849">
        <v>5</v>
      </c>
      <c r="M205" s="850">
        <v>846.45</v>
      </c>
    </row>
    <row r="206" spans="1:13" ht="14.4" customHeight="1" x14ac:dyDescent="0.3">
      <c r="A206" s="831" t="s">
        <v>1854</v>
      </c>
      <c r="B206" s="832" t="s">
        <v>2808</v>
      </c>
      <c r="C206" s="832" t="s">
        <v>2358</v>
      </c>
      <c r="D206" s="832" t="s">
        <v>2192</v>
      </c>
      <c r="E206" s="832" t="s">
        <v>2198</v>
      </c>
      <c r="F206" s="849">
        <v>2</v>
      </c>
      <c r="G206" s="849">
        <v>677.16</v>
      </c>
      <c r="H206" s="837">
        <v>1</v>
      </c>
      <c r="I206" s="849"/>
      <c r="J206" s="849"/>
      <c r="K206" s="837">
        <v>0</v>
      </c>
      <c r="L206" s="849">
        <v>2</v>
      </c>
      <c r="M206" s="850">
        <v>677.16</v>
      </c>
    </row>
    <row r="207" spans="1:13" ht="14.4" customHeight="1" x14ac:dyDescent="0.3">
      <c r="A207" s="831" t="s">
        <v>1854</v>
      </c>
      <c r="B207" s="832" t="s">
        <v>2808</v>
      </c>
      <c r="C207" s="832" t="s">
        <v>2480</v>
      </c>
      <c r="D207" s="832" t="s">
        <v>2192</v>
      </c>
      <c r="E207" s="832" t="s">
        <v>2481</v>
      </c>
      <c r="F207" s="849">
        <v>1</v>
      </c>
      <c r="G207" s="849">
        <v>131.22</v>
      </c>
      <c r="H207" s="837">
        <v>1</v>
      </c>
      <c r="I207" s="849"/>
      <c r="J207" s="849"/>
      <c r="K207" s="837">
        <v>0</v>
      </c>
      <c r="L207" s="849">
        <v>1</v>
      </c>
      <c r="M207" s="850">
        <v>131.22</v>
      </c>
    </row>
    <row r="208" spans="1:13" ht="14.4" customHeight="1" x14ac:dyDescent="0.3">
      <c r="A208" s="831" t="s">
        <v>1854</v>
      </c>
      <c r="B208" s="832" t="s">
        <v>2808</v>
      </c>
      <c r="C208" s="832" t="s">
        <v>2482</v>
      </c>
      <c r="D208" s="832" t="s">
        <v>2483</v>
      </c>
      <c r="E208" s="832" t="s">
        <v>2198</v>
      </c>
      <c r="F208" s="849">
        <v>2</v>
      </c>
      <c r="G208" s="849">
        <v>677.16</v>
      </c>
      <c r="H208" s="837">
        <v>1</v>
      </c>
      <c r="I208" s="849"/>
      <c r="J208" s="849"/>
      <c r="K208" s="837">
        <v>0</v>
      </c>
      <c r="L208" s="849">
        <v>2</v>
      </c>
      <c r="M208" s="850">
        <v>677.16</v>
      </c>
    </row>
    <row r="209" spans="1:13" ht="14.4" customHeight="1" x14ac:dyDescent="0.3">
      <c r="A209" s="831" t="s">
        <v>1854</v>
      </c>
      <c r="B209" s="832" t="s">
        <v>2808</v>
      </c>
      <c r="C209" s="832" t="s">
        <v>2194</v>
      </c>
      <c r="D209" s="832" t="s">
        <v>2195</v>
      </c>
      <c r="E209" s="832" t="s">
        <v>2193</v>
      </c>
      <c r="F209" s="849"/>
      <c r="G209" s="849"/>
      <c r="H209" s="837">
        <v>0</v>
      </c>
      <c r="I209" s="849">
        <v>12</v>
      </c>
      <c r="J209" s="849">
        <v>2031.48</v>
      </c>
      <c r="K209" s="837">
        <v>1</v>
      </c>
      <c r="L209" s="849">
        <v>12</v>
      </c>
      <c r="M209" s="850">
        <v>2031.48</v>
      </c>
    </row>
    <row r="210" spans="1:13" ht="14.4" customHeight="1" x14ac:dyDescent="0.3">
      <c r="A210" s="831" t="s">
        <v>1854</v>
      </c>
      <c r="B210" s="832" t="s">
        <v>2808</v>
      </c>
      <c r="C210" s="832" t="s">
        <v>2196</v>
      </c>
      <c r="D210" s="832" t="s">
        <v>2197</v>
      </c>
      <c r="E210" s="832" t="s">
        <v>2198</v>
      </c>
      <c r="F210" s="849">
        <v>6</v>
      </c>
      <c r="G210" s="849">
        <v>2031.48</v>
      </c>
      <c r="H210" s="837">
        <v>1</v>
      </c>
      <c r="I210" s="849"/>
      <c r="J210" s="849"/>
      <c r="K210" s="837">
        <v>0</v>
      </c>
      <c r="L210" s="849">
        <v>6</v>
      </c>
      <c r="M210" s="850">
        <v>2031.48</v>
      </c>
    </row>
    <row r="211" spans="1:13" ht="14.4" customHeight="1" x14ac:dyDescent="0.3">
      <c r="A211" s="831" t="s">
        <v>1854</v>
      </c>
      <c r="B211" s="832" t="s">
        <v>2808</v>
      </c>
      <c r="C211" s="832" t="s">
        <v>2484</v>
      </c>
      <c r="D211" s="832" t="s">
        <v>2192</v>
      </c>
      <c r="E211" s="832" t="s">
        <v>2205</v>
      </c>
      <c r="F211" s="849">
        <v>1</v>
      </c>
      <c r="G211" s="849">
        <v>677.17</v>
      </c>
      <c r="H211" s="837">
        <v>1</v>
      </c>
      <c r="I211" s="849"/>
      <c r="J211" s="849"/>
      <c r="K211" s="837">
        <v>0</v>
      </c>
      <c r="L211" s="849">
        <v>1</v>
      </c>
      <c r="M211" s="850">
        <v>677.17</v>
      </c>
    </row>
    <row r="212" spans="1:13" ht="14.4" customHeight="1" x14ac:dyDescent="0.3">
      <c r="A212" s="831" t="s">
        <v>1854</v>
      </c>
      <c r="B212" s="832" t="s">
        <v>2808</v>
      </c>
      <c r="C212" s="832" t="s">
        <v>2271</v>
      </c>
      <c r="D212" s="832" t="s">
        <v>2272</v>
      </c>
      <c r="E212" s="832" t="s">
        <v>2198</v>
      </c>
      <c r="F212" s="849">
        <v>3</v>
      </c>
      <c r="G212" s="849">
        <v>1015.74</v>
      </c>
      <c r="H212" s="837">
        <v>1</v>
      </c>
      <c r="I212" s="849"/>
      <c r="J212" s="849"/>
      <c r="K212" s="837">
        <v>0</v>
      </c>
      <c r="L212" s="849">
        <v>3</v>
      </c>
      <c r="M212" s="850">
        <v>1015.74</v>
      </c>
    </row>
    <row r="213" spans="1:13" ht="14.4" customHeight="1" x14ac:dyDescent="0.3">
      <c r="A213" s="831" t="s">
        <v>1854</v>
      </c>
      <c r="B213" s="832" t="s">
        <v>2808</v>
      </c>
      <c r="C213" s="832" t="s">
        <v>2199</v>
      </c>
      <c r="D213" s="832" t="s">
        <v>2195</v>
      </c>
      <c r="E213" s="832" t="s">
        <v>2198</v>
      </c>
      <c r="F213" s="849"/>
      <c r="G213" s="849"/>
      <c r="H213" s="837">
        <v>0</v>
      </c>
      <c r="I213" s="849">
        <v>10</v>
      </c>
      <c r="J213" s="849">
        <v>3385.8</v>
      </c>
      <c r="K213" s="837">
        <v>1</v>
      </c>
      <c r="L213" s="849">
        <v>10</v>
      </c>
      <c r="M213" s="850">
        <v>3385.8</v>
      </c>
    </row>
    <row r="214" spans="1:13" ht="14.4" customHeight="1" x14ac:dyDescent="0.3">
      <c r="A214" s="831" t="s">
        <v>1854</v>
      </c>
      <c r="B214" s="832" t="s">
        <v>2808</v>
      </c>
      <c r="C214" s="832" t="s">
        <v>2200</v>
      </c>
      <c r="D214" s="832" t="s">
        <v>2195</v>
      </c>
      <c r="E214" s="832" t="s">
        <v>2201</v>
      </c>
      <c r="F214" s="849"/>
      <c r="G214" s="849"/>
      <c r="H214" s="837">
        <v>0</v>
      </c>
      <c r="I214" s="849">
        <v>9</v>
      </c>
      <c r="J214" s="849">
        <v>11579.579999999998</v>
      </c>
      <c r="K214" s="837">
        <v>1</v>
      </c>
      <c r="L214" s="849">
        <v>9</v>
      </c>
      <c r="M214" s="850">
        <v>11579.579999999998</v>
      </c>
    </row>
    <row r="215" spans="1:13" ht="14.4" customHeight="1" x14ac:dyDescent="0.3">
      <c r="A215" s="831" t="s">
        <v>1854</v>
      </c>
      <c r="B215" s="832" t="s">
        <v>2808</v>
      </c>
      <c r="C215" s="832" t="s">
        <v>2206</v>
      </c>
      <c r="D215" s="832" t="s">
        <v>2195</v>
      </c>
      <c r="E215" s="832" t="s">
        <v>2207</v>
      </c>
      <c r="F215" s="849"/>
      <c r="G215" s="849"/>
      <c r="H215" s="837">
        <v>0</v>
      </c>
      <c r="I215" s="849">
        <v>9</v>
      </c>
      <c r="J215" s="849">
        <v>23158.98</v>
      </c>
      <c r="K215" s="837">
        <v>1</v>
      </c>
      <c r="L215" s="849">
        <v>9</v>
      </c>
      <c r="M215" s="850">
        <v>23158.98</v>
      </c>
    </row>
    <row r="216" spans="1:13" ht="14.4" customHeight="1" x14ac:dyDescent="0.3">
      <c r="A216" s="831" t="s">
        <v>1854</v>
      </c>
      <c r="B216" s="832" t="s">
        <v>2808</v>
      </c>
      <c r="C216" s="832" t="s">
        <v>2204</v>
      </c>
      <c r="D216" s="832" t="s">
        <v>2195</v>
      </c>
      <c r="E216" s="832" t="s">
        <v>2205</v>
      </c>
      <c r="F216" s="849"/>
      <c r="G216" s="849"/>
      <c r="H216" s="837">
        <v>0</v>
      </c>
      <c r="I216" s="849">
        <v>13</v>
      </c>
      <c r="J216" s="849">
        <v>8803.2099999999991</v>
      </c>
      <c r="K216" s="837">
        <v>1</v>
      </c>
      <c r="L216" s="849">
        <v>13</v>
      </c>
      <c r="M216" s="850">
        <v>8803.2099999999991</v>
      </c>
    </row>
    <row r="217" spans="1:13" ht="14.4" customHeight="1" x14ac:dyDescent="0.3">
      <c r="A217" s="831" t="s">
        <v>1854</v>
      </c>
      <c r="B217" s="832" t="s">
        <v>2808</v>
      </c>
      <c r="C217" s="832" t="s">
        <v>2487</v>
      </c>
      <c r="D217" s="832" t="s">
        <v>2195</v>
      </c>
      <c r="E217" s="832" t="s">
        <v>2488</v>
      </c>
      <c r="F217" s="849"/>
      <c r="G217" s="849"/>
      <c r="H217" s="837">
        <v>0</v>
      </c>
      <c r="I217" s="849">
        <v>6</v>
      </c>
      <c r="J217" s="849">
        <v>253.98</v>
      </c>
      <c r="K217" s="837">
        <v>1</v>
      </c>
      <c r="L217" s="849">
        <v>6</v>
      </c>
      <c r="M217" s="850">
        <v>253.98</v>
      </c>
    </row>
    <row r="218" spans="1:13" ht="14.4" customHeight="1" x14ac:dyDescent="0.3">
      <c r="A218" s="831" t="s">
        <v>1854</v>
      </c>
      <c r="B218" s="832" t="s">
        <v>2808</v>
      </c>
      <c r="C218" s="832" t="s">
        <v>2485</v>
      </c>
      <c r="D218" s="832" t="s">
        <v>2195</v>
      </c>
      <c r="E218" s="832" t="s">
        <v>2486</v>
      </c>
      <c r="F218" s="849"/>
      <c r="G218" s="849"/>
      <c r="H218" s="837">
        <v>0</v>
      </c>
      <c r="I218" s="849">
        <v>6</v>
      </c>
      <c r="J218" s="849">
        <v>507.90000000000003</v>
      </c>
      <c r="K218" s="837">
        <v>1</v>
      </c>
      <c r="L218" s="849">
        <v>6</v>
      </c>
      <c r="M218" s="850">
        <v>507.90000000000003</v>
      </c>
    </row>
    <row r="219" spans="1:13" ht="14.4" customHeight="1" x14ac:dyDescent="0.3">
      <c r="A219" s="831" t="s">
        <v>1854</v>
      </c>
      <c r="B219" s="832" t="s">
        <v>1692</v>
      </c>
      <c r="C219" s="832" t="s">
        <v>2528</v>
      </c>
      <c r="D219" s="832" t="s">
        <v>1011</v>
      </c>
      <c r="E219" s="832" t="s">
        <v>2029</v>
      </c>
      <c r="F219" s="849">
        <v>1</v>
      </c>
      <c r="G219" s="849">
        <v>0</v>
      </c>
      <c r="H219" s="837"/>
      <c r="I219" s="849"/>
      <c r="J219" s="849"/>
      <c r="K219" s="837"/>
      <c r="L219" s="849">
        <v>1</v>
      </c>
      <c r="M219" s="850">
        <v>0</v>
      </c>
    </row>
    <row r="220" spans="1:13" ht="14.4" customHeight="1" x14ac:dyDescent="0.3">
      <c r="A220" s="831" t="s">
        <v>1854</v>
      </c>
      <c r="B220" s="832" t="s">
        <v>1692</v>
      </c>
      <c r="C220" s="832" t="s">
        <v>1693</v>
      </c>
      <c r="D220" s="832" t="s">
        <v>1011</v>
      </c>
      <c r="E220" s="832" t="s">
        <v>1694</v>
      </c>
      <c r="F220" s="849"/>
      <c r="G220" s="849"/>
      <c r="H220" s="837"/>
      <c r="I220" s="849">
        <v>12</v>
      </c>
      <c r="J220" s="849">
        <v>0</v>
      </c>
      <c r="K220" s="837"/>
      <c r="L220" s="849">
        <v>12</v>
      </c>
      <c r="M220" s="850">
        <v>0</v>
      </c>
    </row>
    <row r="221" spans="1:13" ht="14.4" customHeight="1" x14ac:dyDescent="0.3">
      <c r="A221" s="831" t="s">
        <v>1854</v>
      </c>
      <c r="B221" s="832" t="s">
        <v>2809</v>
      </c>
      <c r="C221" s="832" t="s">
        <v>2113</v>
      </c>
      <c r="D221" s="832" t="s">
        <v>758</v>
      </c>
      <c r="E221" s="832" t="s">
        <v>2114</v>
      </c>
      <c r="F221" s="849"/>
      <c r="G221" s="849"/>
      <c r="H221" s="837">
        <v>0</v>
      </c>
      <c r="I221" s="849">
        <v>1</v>
      </c>
      <c r="J221" s="849">
        <v>264</v>
      </c>
      <c r="K221" s="837">
        <v>1</v>
      </c>
      <c r="L221" s="849">
        <v>1</v>
      </c>
      <c r="M221" s="850">
        <v>264</v>
      </c>
    </row>
    <row r="222" spans="1:13" ht="14.4" customHeight="1" x14ac:dyDescent="0.3">
      <c r="A222" s="831" t="s">
        <v>1854</v>
      </c>
      <c r="B222" s="832" t="s">
        <v>2809</v>
      </c>
      <c r="C222" s="832" t="s">
        <v>2115</v>
      </c>
      <c r="D222" s="832" t="s">
        <v>756</v>
      </c>
      <c r="E222" s="832" t="s">
        <v>757</v>
      </c>
      <c r="F222" s="849"/>
      <c r="G222" s="849"/>
      <c r="H222" s="837">
        <v>0</v>
      </c>
      <c r="I222" s="849">
        <v>6</v>
      </c>
      <c r="J222" s="849">
        <v>395.93999999999994</v>
      </c>
      <c r="K222" s="837">
        <v>1</v>
      </c>
      <c r="L222" s="849">
        <v>6</v>
      </c>
      <c r="M222" s="850">
        <v>395.93999999999994</v>
      </c>
    </row>
    <row r="223" spans="1:13" ht="14.4" customHeight="1" x14ac:dyDescent="0.3">
      <c r="A223" s="831" t="s">
        <v>1854</v>
      </c>
      <c r="B223" s="832" t="s">
        <v>2810</v>
      </c>
      <c r="C223" s="832" t="s">
        <v>2234</v>
      </c>
      <c r="D223" s="832" t="s">
        <v>2235</v>
      </c>
      <c r="E223" s="832" t="s">
        <v>2236</v>
      </c>
      <c r="F223" s="849"/>
      <c r="G223" s="849"/>
      <c r="H223" s="837">
        <v>0</v>
      </c>
      <c r="I223" s="849">
        <v>1</v>
      </c>
      <c r="J223" s="849">
        <v>80.53</v>
      </c>
      <c r="K223" s="837">
        <v>1</v>
      </c>
      <c r="L223" s="849">
        <v>1</v>
      </c>
      <c r="M223" s="850">
        <v>80.53</v>
      </c>
    </row>
    <row r="224" spans="1:13" ht="14.4" customHeight="1" x14ac:dyDescent="0.3">
      <c r="A224" s="831" t="s">
        <v>1854</v>
      </c>
      <c r="B224" s="832" t="s">
        <v>2817</v>
      </c>
      <c r="C224" s="832" t="s">
        <v>2263</v>
      </c>
      <c r="D224" s="832" t="s">
        <v>2264</v>
      </c>
      <c r="E224" s="832" t="s">
        <v>2265</v>
      </c>
      <c r="F224" s="849"/>
      <c r="G224" s="849"/>
      <c r="H224" s="837">
        <v>0</v>
      </c>
      <c r="I224" s="849">
        <v>4</v>
      </c>
      <c r="J224" s="849">
        <v>2247.04</v>
      </c>
      <c r="K224" s="837">
        <v>1</v>
      </c>
      <c r="L224" s="849">
        <v>4</v>
      </c>
      <c r="M224" s="850">
        <v>2247.04</v>
      </c>
    </row>
    <row r="225" spans="1:13" ht="14.4" customHeight="1" x14ac:dyDescent="0.3">
      <c r="A225" s="831" t="s">
        <v>1854</v>
      </c>
      <c r="B225" s="832" t="s">
        <v>1782</v>
      </c>
      <c r="C225" s="832" t="s">
        <v>1812</v>
      </c>
      <c r="D225" s="832" t="s">
        <v>1457</v>
      </c>
      <c r="E225" s="832" t="s">
        <v>1813</v>
      </c>
      <c r="F225" s="849"/>
      <c r="G225" s="849"/>
      <c r="H225" s="837">
        <v>0</v>
      </c>
      <c r="I225" s="849">
        <v>2</v>
      </c>
      <c r="J225" s="849">
        <v>127.5</v>
      </c>
      <c r="K225" s="837">
        <v>1</v>
      </c>
      <c r="L225" s="849">
        <v>2</v>
      </c>
      <c r="M225" s="850">
        <v>127.5</v>
      </c>
    </row>
    <row r="226" spans="1:13" ht="14.4" customHeight="1" x14ac:dyDescent="0.3">
      <c r="A226" s="831" t="s">
        <v>1854</v>
      </c>
      <c r="B226" s="832" t="s">
        <v>1703</v>
      </c>
      <c r="C226" s="832" t="s">
        <v>2387</v>
      </c>
      <c r="D226" s="832" t="s">
        <v>1007</v>
      </c>
      <c r="E226" s="832" t="s">
        <v>2388</v>
      </c>
      <c r="F226" s="849"/>
      <c r="G226" s="849"/>
      <c r="H226" s="837">
        <v>0</v>
      </c>
      <c r="I226" s="849">
        <v>3</v>
      </c>
      <c r="J226" s="849">
        <v>528.96</v>
      </c>
      <c r="K226" s="837">
        <v>1</v>
      </c>
      <c r="L226" s="849">
        <v>3</v>
      </c>
      <c r="M226" s="850">
        <v>528.96</v>
      </c>
    </row>
    <row r="227" spans="1:13" ht="14.4" customHeight="1" x14ac:dyDescent="0.3">
      <c r="A227" s="831" t="s">
        <v>1854</v>
      </c>
      <c r="B227" s="832" t="s">
        <v>2812</v>
      </c>
      <c r="C227" s="832" t="s">
        <v>2529</v>
      </c>
      <c r="D227" s="832" t="s">
        <v>2032</v>
      </c>
      <c r="E227" s="832" t="s">
        <v>2530</v>
      </c>
      <c r="F227" s="849">
        <v>3</v>
      </c>
      <c r="G227" s="849">
        <v>150.96</v>
      </c>
      <c r="H227" s="837">
        <v>1</v>
      </c>
      <c r="I227" s="849"/>
      <c r="J227" s="849"/>
      <c r="K227" s="837">
        <v>0</v>
      </c>
      <c r="L227" s="849">
        <v>3</v>
      </c>
      <c r="M227" s="850">
        <v>150.96</v>
      </c>
    </row>
    <row r="228" spans="1:13" ht="14.4" customHeight="1" x14ac:dyDescent="0.3">
      <c r="A228" s="831" t="s">
        <v>1854</v>
      </c>
      <c r="B228" s="832" t="s">
        <v>2812</v>
      </c>
      <c r="C228" s="832" t="s">
        <v>2241</v>
      </c>
      <c r="D228" s="832" t="s">
        <v>2242</v>
      </c>
      <c r="E228" s="832" t="s">
        <v>2243</v>
      </c>
      <c r="F228" s="849">
        <v>14</v>
      </c>
      <c r="G228" s="849">
        <v>1399.1599999999999</v>
      </c>
      <c r="H228" s="837">
        <v>1</v>
      </c>
      <c r="I228" s="849"/>
      <c r="J228" s="849"/>
      <c r="K228" s="837">
        <v>0</v>
      </c>
      <c r="L228" s="849">
        <v>14</v>
      </c>
      <c r="M228" s="850">
        <v>1399.1599999999999</v>
      </c>
    </row>
    <row r="229" spans="1:13" ht="14.4" customHeight="1" x14ac:dyDescent="0.3">
      <c r="A229" s="831" t="s">
        <v>1854</v>
      </c>
      <c r="B229" s="832" t="s">
        <v>2819</v>
      </c>
      <c r="C229" s="832" t="s">
        <v>2370</v>
      </c>
      <c r="D229" s="832" t="s">
        <v>2371</v>
      </c>
      <c r="E229" s="832" t="s">
        <v>2372</v>
      </c>
      <c r="F229" s="849"/>
      <c r="G229" s="849"/>
      <c r="H229" s="837">
        <v>0</v>
      </c>
      <c r="I229" s="849">
        <v>36</v>
      </c>
      <c r="J229" s="849">
        <v>2352.9599999999996</v>
      </c>
      <c r="K229" s="837">
        <v>1</v>
      </c>
      <c r="L229" s="849">
        <v>36</v>
      </c>
      <c r="M229" s="850">
        <v>2352.9599999999996</v>
      </c>
    </row>
    <row r="230" spans="1:13" ht="14.4" customHeight="1" x14ac:dyDescent="0.3">
      <c r="A230" s="831" t="s">
        <v>1855</v>
      </c>
      <c r="B230" s="832" t="s">
        <v>1597</v>
      </c>
      <c r="C230" s="832" t="s">
        <v>1964</v>
      </c>
      <c r="D230" s="832" t="s">
        <v>1080</v>
      </c>
      <c r="E230" s="832" t="s">
        <v>1937</v>
      </c>
      <c r="F230" s="849"/>
      <c r="G230" s="849"/>
      <c r="H230" s="837">
        <v>0</v>
      </c>
      <c r="I230" s="849">
        <v>1</v>
      </c>
      <c r="J230" s="849">
        <v>154.36000000000001</v>
      </c>
      <c r="K230" s="837">
        <v>1</v>
      </c>
      <c r="L230" s="849">
        <v>1</v>
      </c>
      <c r="M230" s="850">
        <v>154.36000000000001</v>
      </c>
    </row>
    <row r="231" spans="1:13" ht="14.4" customHeight="1" x14ac:dyDescent="0.3">
      <c r="A231" s="831" t="s">
        <v>1855</v>
      </c>
      <c r="B231" s="832" t="s">
        <v>1597</v>
      </c>
      <c r="C231" s="832" t="s">
        <v>2548</v>
      </c>
      <c r="D231" s="832" t="s">
        <v>2549</v>
      </c>
      <c r="E231" s="832" t="s">
        <v>2550</v>
      </c>
      <c r="F231" s="849"/>
      <c r="G231" s="849"/>
      <c r="H231" s="837">
        <v>0</v>
      </c>
      <c r="I231" s="849">
        <v>1</v>
      </c>
      <c r="J231" s="849">
        <v>149.52000000000001</v>
      </c>
      <c r="K231" s="837">
        <v>1</v>
      </c>
      <c r="L231" s="849">
        <v>1</v>
      </c>
      <c r="M231" s="850">
        <v>149.52000000000001</v>
      </c>
    </row>
    <row r="232" spans="1:13" ht="14.4" customHeight="1" x14ac:dyDescent="0.3">
      <c r="A232" s="831" t="s">
        <v>1855</v>
      </c>
      <c r="B232" s="832" t="s">
        <v>1597</v>
      </c>
      <c r="C232" s="832" t="s">
        <v>1598</v>
      </c>
      <c r="D232" s="832" t="s">
        <v>1080</v>
      </c>
      <c r="E232" s="832" t="s">
        <v>1599</v>
      </c>
      <c r="F232" s="849"/>
      <c r="G232" s="849"/>
      <c r="H232" s="837">
        <v>0</v>
      </c>
      <c r="I232" s="849">
        <v>1</v>
      </c>
      <c r="J232" s="849">
        <v>225.06</v>
      </c>
      <c r="K232" s="837">
        <v>1</v>
      </c>
      <c r="L232" s="849">
        <v>1</v>
      </c>
      <c r="M232" s="850">
        <v>225.06</v>
      </c>
    </row>
    <row r="233" spans="1:13" ht="14.4" customHeight="1" x14ac:dyDescent="0.3">
      <c r="A233" s="831" t="s">
        <v>1856</v>
      </c>
      <c r="B233" s="832" t="s">
        <v>2826</v>
      </c>
      <c r="C233" s="832" t="s">
        <v>2738</v>
      </c>
      <c r="D233" s="832" t="s">
        <v>2739</v>
      </c>
      <c r="E233" s="832" t="s">
        <v>2740</v>
      </c>
      <c r="F233" s="849">
        <v>2</v>
      </c>
      <c r="G233" s="849">
        <v>193.6</v>
      </c>
      <c r="H233" s="837">
        <v>1</v>
      </c>
      <c r="I233" s="849"/>
      <c r="J233" s="849"/>
      <c r="K233" s="837">
        <v>0</v>
      </c>
      <c r="L233" s="849">
        <v>2</v>
      </c>
      <c r="M233" s="850">
        <v>193.6</v>
      </c>
    </row>
    <row r="234" spans="1:13" ht="14.4" customHeight="1" x14ac:dyDescent="0.3">
      <c r="A234" s="831" t="s">
        <v>1856</v>
      </c>
      <c r="B234" s="832" t="s">
        <v>2827</v>
      </c>
      <c r="C234" s="832" t="s">
        <v>2670</v>
      </c>
      <c r="D234" s="832" t="s">
        <v>2671</v>
      </c>
      <c r="E234" s="832" t="s">
        <v>2672</v>
      </c>
      <c r="F234" s="849"/>
      <c r="G234" s="849"/>
      <c r="H234" s="837">
        <v>0</v>
      </c>
      <c r="I234" s="849">
        <v>1</v>
      </c>
      <c r="J234" s="849">
        <v>102.85</v>
      </c>
      <c r="K234" s="837">
        <v>1</v>
      </c>
      <c r="L234" s="849">
        <v>1</v>
      </c>
      <c r="M234" s="850">
        <v>102.85</v>
      </c>
    </row>
    <row r="235" spans="1:13" ht="14.4" customHeight="1" x14ac:dyDescent="0.3">
      <c r="A235" s="831" t="s">
        <v>1856</v>
      </c>
      <c r="B235" s="832" t="s">
        <v>2828</v>
      </c>
      <c r="C235" s="832" t="s">
        <v>2731</v>
      </c>
      <c r="D235" s="832" t="s">
        <v>2732</v>
      </c>
      <c r="E235" s="832" t="s">
        <v>2733</v>
      </c>
      <c r="F235" s="849">
        <v>1</v>
      </c>
      <c r="G235" s="849">
        <v>121.75</v>
      </c>
      <c r="H235" s="837">
        <v>1</v>
      </c>
      <c r="I235" s="849"/>
      <c r="J235" s="849"/>
      <c r="K235" s="837">
        <v>0</v>
      </c>
      <c r="L235" s="849">
        <v>1</v>
      </c>
      <c r="M235" s="850">
        <v>121.75</v>
      </c>
    </row>
    <row r="236" spans="1:13" ht="14.4" customHeight="1" x14ac:dyDescent="0.3">
      <c r="A236" s="831" t="s">
        <v>1857</v>
      </c>
      <c r="B236" s="832" t="s">
        <v>1614</v>
      </c>
      <c r="C236" s="832" t="s">
        <v>1966</v>
      </c>
      <c r="D236" s="832" t="s">
        <v>1619</v>
      </c>
      <c r="E236" s="832" t="s">
        <v>1967</v>
      </c>
      <c r="F236" s="849"/>
      <c r="G236" s="849"/>
      <c r="H236" s="837">
        <v>0</v>
      </c>
      <c r="I236" s="849">
        <v>1</v>
      </c>
      <c r="J236" s="849">
        <v>119.7</v>
      </c>
      <c r="K236" s="837">
        <v>1</v>
      </c>
      <c r="L236" s="849">
        <v>1</v>
      </c>
      <c r="M236" s="850">
        <v>119.7</v>
      </c>
    </row>
    <row r="237" spans="1:13" ht="14.4" customHeight="1" x14ac:dyDescent="0.3">
      <c r="A237" s="831" t="s">
        <v>1858</v>
      </c>
      <c r="B237" s="832" t="s">
        <v>1752</v>
      </c>
      <c r="C237" s="832" t="s">
        <v>1753</v>
      </c>
      <c r="D237" s="832" t="s">
        <v>1754</v>
      </c>
      <c r="E237" s="832" t="s">
        <v>1755</v>
      </c>
      <c r="F237" s="849"/>
      <c r="G237" s="849"/>
      <c r="H237" s="837">
        <v>0</v>
      </c>
      <c r="I237" s="849">
        <v>3</v>
      </c>
      <c r="J237" s="849">
        <v>211.44</v>
      </c>
      <c r="K237" s="837">
        <v>1</v>
      </c>
      <c r="L237" s="849">
        <v>3</v>
      </c>
      <c r="M237" s="850">
        <v>211.44</v>
      </c>
    </row>
    <row r="238" spans="1:13" ht="14.4" customHeight="1" x14ac:dyDescent="0.3">
      <c r="A238" s="831" t="s">
        <v>1858</v>
      </c>
      <c r="B238" s="832" t="s">
        <v>2804</v>
      </c>
      <c r="C238" s="832" t="s">
        <v>2467</v>
      </c>
      <c r="D238" s="832" t="s">
        <v>2354</v>
      </c>
      <c r="E238" s="832" t="s">
        <v>2186</v>
      </c>
      <c r="F238" s="849">
        <v>5</v>
      </c>
      <c r="G238" s="849">
        <v>5097.3</v>
      </c>
      <c r="H238" s="837">
        <v>1</v>
      </c>
      <c r="I238" s="849"/>
      <c r="J238" s="849"/>
      <c r="K238" s="837">
        <v>0</v>
      </c>
      <c r="L238" s="849">
        <v>5</v>
      </c>
      <c r="M238" s="850">
        <v>5097.3</v>
      </c>
    </row>
    <row r="239" spans="1:13" ht="14.4" customHeight="1" x14ac:dyDescent="0.3">
      <c r="A239" s="831" t="s">
        <v>1858</v>
      </c>
      <c r="B239" s="832" t="s">
        <v>2804</v>
      </c>
      <c r="C239" s="832" t="s">
        <v>2604</v>
      </c>
      <c r="D239" s="832" t="s">
        <v>2354</v>
      </c>
      <c r="E239" s="832" t="s">
        <v>2179</v>
      </c>
      <c r="F239" s="849">
        <v>5</v>
      </c>
      <c r="G239" s="849">
        <v>2763.2</v>
      </c>
      <c r="H239" s="837">
        <v>1</v>
      </c>
      <c r="I239" s="849"/>
      <c r="J239" s="849"/>
      <c r="K239" s="837">
        <v>0</v>
      </c>
      <c r="L239" s="849">
        <v>5</v>
      </c>
      <c r="M239" s="850">
        <v>2763.2</v>
      </c>
    </row>
    <row r="240" spans="1:13" ht="14.4" customHeight="1" x14ac:dyDescent="0.3">
      <c r="A240" s="831" t="s">
        <v>1858</v>
      </c>
      <c r="B240" s="832" t="s">
        <v>2804</v>
      </c>
      <c r="C240" s="832" t="s">
        <v>2352</v>
      </c>
      <c r="D240" s="832" t="s">
        <v>2183</v>
      </c>
      <c r="E240" s="832" t="s">
        <v>2177</v>
      </c>
      <c r="F240" s="849"/>
      <c r="G240" s="849"/>
      <c r="H240" s="837">
        <v>0</v>
      </c>
      <c r="I240" s="849">
        <v>3</v>
      </c>
      <c r="J240" s="849">
        <v>6116.79</v>
      </c>
      <c r="K240" s="837">
        <v>1</v>
      </c>
      <c r="L240" s="849">
        <v>3</v>
      </c>
      <c r="M240" s="850">
        <v>6116.79</v>
      </c>
    </row>
    <row r="241" spans="1:13" ht="14.4" customHeight="1" x14ac:dyDescent="0.3">
      <c r="A241" s="831" t="s">
        <v>1858</v>
      </c>
      <c r="B241" s="832" t="s">
        <v>2804</v>
      </c>
      <c r="C241" s="832" t="s">
        <v>2182</v>
      </c>
      <c r="D241" s="832" t="s">
        <v>2183</v>
      </c>
      <c r="E241" s="832" t="s">
        <v>2181</v>
      </c>
      <c r="F241" s="849"/>
      <c r="G241" s="849"/>
      <c r="H241" s="837">
        <v>0</v>
      </c>
      <c r="I241" s="849">
        <v>7</v>
      </c>
      <c r="J241" s="849">
        <v>2490.5300000000002</v>
      </c>
      <c r="K241" s="837">
        <v>1</v>
      </c>
      <c r="L241" s="849">
        <v>7</v>
      </c>
      <c r="M241" s="850">
        <v>2490.5300000000002</v>
      </c>
    </row>
    <row r="242" spans="1:13" ht="14.4" customHeight="1" x14ac:dyDescent="0.3">
      <c r="A242" s="831" t="s">
        <v>1858</v>
      </c>
      <c r="B242" s="832" t="s">
        <v>2804</v>
      </c>
      <c r="C242" s="832" t="s">
        <v>2184</v>
      </c>
      <c r="D242" s="832" t="s">
        <v>2183</v>
      </c>
      <c r="E242" s="832" t="s">
        <v>2179</v>
      </c>
      <c r="F242" s="849"/>
      <c r="G242" s="849"/>
      <c r="H242" s="837">
        <v>0</v>
      </c>
      <c r="I242" s="849">
        <v>8</v>
      </c>
      <c r="J242" s="849">
        <v>4421.12</v>
      </c>
      <c r="K242" s="837">
        <v>1</v>
      </c>
      <c r="L242" s="849">
        <v>8</v>
      </c>
      <c r="M242" s="850">
        <v>4421.12</v>
      </c>
    </row>
    <row r="243" spans="1:13" ht="14.4" customHeight="1" x14ac:dyDescent="0.3">
      <c r="A243" s="831" t="s">
        <v>1858</v>
      </c>
      <c r="B243" s="832" t="s">
        <v>1760</v>
      </c>
      <c r="C243" s="832" t="s">
        <v>2321</v>
      </c>
      <c r="D243" s="832" t="s">
        <v>2129</v>
      </c>
      <c r="E243" s="832" t="s">
        <v>2322</v>
      </c>
      <c r="F243" s="849">
        <v>6</v>
      </c>
      <c r="G243" s="849">
        <v>1396.08</v>
      </c>
      <c r="H243" s="837">
        <v>1</v>
      </c>
      <c r="I243" s="849"/>
      <c r="J243" s="849"/>
      <c r="K243" s="837">
        <v>0</v>
      </c>
      <c r="L243" s="849">
        <v>6</v>
      </c>
      <c r="M243" s="850">
        <v>1396.08</v>
      </c>
    </row>
    <row r="244" spans="1:13" ht="14.4" customHeight="1" x14ac:dyDescent="0.3">
      <c r="A244" s="831" t="s">
        <v>1858</v>
      </c>
      <c r="B244" s="832" t="s">
        <v>1760</v>
      </c>
      <c r="C244" s="832" t="s">
        <v>2128</v>
      </c>
      <c r="D244" s="832" t="s">
        <v>2129</v>
      </c>
      <c r="E244" s="832" t="s">
        <v>2130</v>
      </c>
      <c r="F244" s="849">
        <v>6</v>
      </c>
      <c r="G244" s="849">
        <v>2908.5</v>
      </c>
      <c r="H244" s="837">
        <v>1</v>
      </c>
      <c r="I244" s="849"/>
      <c r="J244" s="849"/>
      <c r="K244" s="837">
        <v>0</v>
      </c>
      <c r="L244" s="849">
        <v>6</v>
      </c>
      <c r="M244" s="850">
        <v>2908.5</v>
      </c>
    </row>
    <row r="245" spans="1:13" ht="14.4" customHeight="1" x14ac:dyDescent="0.3">
      <c r="A245" s="831" t="s">
        <v>1858</v>
      </c>
      <c r="B245" s="832" t="s">
        <v>1760</v>
      </c>
      <c r="C245" s="832" t="s">
        <v>2409</v>
      </c>
      <c r="D245" s="832" t="s">
        <v>2129</v>
      </c>
      <c r="E245" s="832" t="s">
        <v>2410</v>
      </c>
      <c r="F245" s="849">
        <v>6</v>
      </c>
      <c r="G245" s="849">
        <v>5816.88</v>
      </c>
      <c r="H245" s="837">
        <v>1</v>
      </c>
      <c r="I245" s="849"/>
      <c r="J245" s="849"/>
      <c r="K245" s="837">
        <v>0</v>
      </c>
      <c r="L245" s="849">
        <v>6</v>
      </c>
      <c r="M245" s="850">
        <v>5816.88</v>
      </c>
    </row>
    <row r="246" spans="1:13" ht="14.4" customHeight="1" x14ac:dyDescent="0.3">
      <c r="A246" s="831" t="s">
        <v>1858</v>
      </c>
      <c r="B246" s="832" t="s">
        <v>1760</v>
      </c>
      <c r="C246" s="832" t="s">
        <v>2327</v>
      </c>
      <c r="D246" s="832" t="s">
        <v>2126</v>
      </c>
      <c r="E246" s="832" t="s">
        <v>1763</v>
      </c>
      <c r="F246" s="849">
        <v>6</v>
      </c>
      <c r="G246" s="849">
        <v>2908.5</v>
      </c>
      <c r="H246" s="837">
        <v>1</v>
      </c>
      <c r="I246" s="849"/>
      <c r="J246" s="849"/>
      <c r="K246" s="837">
        <v>0</v>
      </c>
      <c r="L246" s="849">
        <v>6</v>
      </c>
      <c r="M246" s="850">
        <v>2908.5</v>
      </c>
    </row>
    <row r="247" spans="1:13" ht="14.4" customHeight="1" x14ac:dyDescent="0.3">
      <c r="A247" s="831" t="s">
        <v>1858</v>
      </c>
      <c r="B247" s="832" t="s">
        <v>1760</v>
      </c>
      <c r="C247" s="832" t="s">
        <v>2131</v>
      </c>
      <c r="D247" s="832" t="s">
        <v>1762</v>
      </c>
      <c r="E247" s="832" t="s">
        <v>2132</v>
      </c>
      <c r="F247" s="849"/>
      <c r="G247" s="849"/>
      <c r="H247" s="837">
        <v>0</v>
      </c>
      <c r="I247" s="849">
        <v>6</v>
      </c>
      <c r="J247" s="849">
        <v>5816.88</v>
      </c>
      <c r="K247" s="837">
        <v>1</v>
      </c>
      <c r="L247" s="849">
        <v>6</v>
      </c>
      <c r="M247" s="850">
        <v>5816.88</v>
      </c>
    </row>
    <row r="248" spans="1:13" ht="14.4" customHeight="1" x14ac:dyDescent="0.3">
      <c r="A248" s="831" t="s">
        <v>1858</v>
      </c>
      <c r="B248" s="832" t="s">
        <v>2805</v>
      </c>
      <c r="C248" s="832" t="s">
        <v>2110</v>
      </c>
      <c r="D248" s="832" t="s">
        <v>2111</v>
      </c>
      <c r="E248" s="832" t="s">
        <v>2112</v>
      </c>
      <c r="F248" s="849">
        <v>5</v>
      </c>
      <c r="G248" s="849">
        <v>3770.2</v>
      </c>
      <c r="H248" s="837">
        <v>1</v>
      </c>
      <c r="I248" s="849"/>
      <c r="J248" s="849"/>
      <c r="K248" s="837">
        <v>0</v>
      </c>
      <c r="L248" s="849">
        <v>5</v>
      </c>
      <c r="M248" s="850">
        <v>3770.2</v>
      </c>
    </row>
    <row r="249" spans="1:13" ht="14.4" customHeight="1" x14ac:dyDescent="0.3">
      <c r="A249" s="831" t="s">
        <v>1858</v>
      </c>
      <c r="B249" s="832" t="s">
        <v>2805</v>
      </c>
      <c r="C249" s="832" t="s">
        <v>2315</v>
      </c>
      <c r="D249" s="832" t="s">
        <v>2111</v>
      </c>
      <c r="E249" s="832" t="s">
        <v>2316</v>
      </c>
      <c r="F249" s="849">
        <v>5</v>
      </c>
      <c r="G249" s="849">
        <v>5655.2999999999993</v>
      </c>
      <c r="H249" s="837">
        <v>1</v>
      </c>
      <c r="I249" s="849"/>
      <c r="J249" s="849"/>
      <c r="K249" s="837">
        <v>0</v>
      </c>
      <c r="L249" s="849">
        <v>5</v>
      </c>
      <c r="M249" s="850">
        <v>5655.2999999999993</v>
      </c>
    </row>
    <row r="250" spans="1:13" ht="14.4" customHeight="1" x14ac:dyDescent="0.3">
      <c r="A250" s="831" t="s">
        <v>1858</v>
      </c>
      <c r="B250" s="832" t="s">
        <v>2805</v>
      </c>
      <c r="C250" s="832" t="s">
        <v>2260</v>
      </c>
      <c r="D250" s="832" t="s">
        <v>2111</v>
      </c>
      <c r="E250" s="832" t="s">
        <v>2261</v>
      </c>
      <c r="F250" s="849">
        <v>4</v>
      </c>
      <c r="G250" s="849">
        <v>6032.32</v>
      </c>
      <c r="H250" s="837">
        <v>1</v>
      </c>
      <c r="I250" s="849"/>
      <c r="J250" s="849"/>
      <c r="K250" s="837">
        <v>0</v>
      </c>
      <c r="L250" s="849">
        <v>4</v>
      </c>
      <c r="M250" s="850">
        <v>6032.32</v>
      </c>
    </row>
    <row r="251" spans="1:13" ht="14.4" customHeight="1" x14ac:dyDescent="0.3">
      <c r="A251" s="831" t="s">
        <v>1858</v>
      </c>
      <c r="B251" s="832" t="s">
        <v>1541</v>
      </c>
      <c r="C251" s="832" t="s">
        <v>1667</v>
      </c>
      <c r="D251" s="832" t="s">
        <v>677</v>
      </c>
      <c r="E251" s="832" t="s">
        <v>927</v>
      </c>
      <c r="F251" s="849"/>
      <c r="G251" s="849"/>
      <c r="H251" s="837"/>
      <c r="I251" s="849">
        <v>5</v>
      </c>
      <c r="J251" s="849">
        <v>0</v>
      </c>
      <c r="K251" s="837"/>
      <c r="L251" s="849">
        <v>5</v>
      </c>
      <c r="M251" s="850">
        <v>0</v>
      </c>
    </row>
    <row r="252" spans="1:13" ht="14.4" customHeight="1" x14ac:dyDescent="0.3">
      <c r="A252" s="831" t="s">
        <v>1858</v>
      </c>
      <c r="B252" s="832" t="s">
        <v>2807</v>
      </c>
      <c r="C252" s="832" t="s">
        <v>2155</v>
      </c>
      <c r="D252" s="832" t="s">
        <v>2156</v>
      </c>
      <c r="E252" s="832" t="s">
        <v>2157</v>
      </c>
      <c r="F252" s="849"/>
      <c r="G252" s="849"/>
      <c r="H252" s="837">
        <v>0</v>
      </c>
      <c r="I252" s="849">
        <v>3</v>
      </c>
      <c r="J252" s="849">
        <v>308.70000000000005</v>
      </c>
      <c r="K252" s="837">
        <v>1</v>
      </c>
      <c r="L252" s="849">
        <v>3</v>
      </c>
      <c r="M252" s="850">
        <v>308.70000000000005</v>
      </c>
    </row>
    <row r="253" spans="1:13" ht="14.4" customHeight="1" x14ac:dyDescent="0.3">
      <c r="A253" s="831" t="s">
        <v>1858</v>
      </c>
      <c r="B253" s="832" t="s">
        <v>2807</v>
      </c>
      <c r="C253" s="832" t="s">
        <v>2714</v>
      </c>
      <c r="D253" s="832" t="s">
        <v>2715</v>
      </c>
      <c r="E253" s="832" t="s">
        <v>2716</v>
      </c>
      <c r="F253" s="849"/>
      <c r="G253" s="849"/>
      <c r="H253" s="837">
        <v>0</v>
      </c>
      <c r="I253" s="849">
        <v>3</v>
      </c>
      <c r="J253" s="849">
        <v>205.79999999999998</v>
      </c>
      <c r="K253" s="837">
        <v>1</v>
      </c>
      <c r="L253" s="849">
        <v>3</v>
      </c>
      <c r="M253" s="850">
        <v>205.79999999999998</v>
      </c>
    </row>
    <row r="254" spans="1:13" ht="14.4" customHeight="1" x14ac:dyDescent="0.3">
      <c r="A254" s="831" t="s">
        <v>1858</v>
      </c>
      <c r="B254" s="832" t="s">
        <v>2808</v>
      </c>
      <c r="C254" s="832" t="s">
        <v>2721</v>
      </c>
      <c r="D254" s="832" t="s">
        <v>2192</v>
      </c>
      <c r="E254" s="832" t="s">
        <v>2722</v>
      </c>
      <c r="F254" s="849">
        <v>3</v>
      </c>
      <c r="G254" s="849">
        <v>2031.54</v>
      </c>
      <c r="H254" s="837">
        <v>1</v>
      </c>
      <c r="I254" s="849"/>
      <c r="J254" s="849"/>
      <c r="K254" s="837">
        <v>0</v>
      </c>
      <c r="L254" s="849">
        <v>3</v>
      </c>
      <c r="M254" s="850">
        <v>2031.54</v>
      </c>
    </row>
    <row r="255" spans="1:13" ht="14.4" customHeight="1" x14ac:dyDescent="0.3">
      <c r="A255" s="831" t="s">
        <v>1858</v>
      </c>
      <c r="B255" s="832" t="s">
        <v>2808</v>
      </c>
      <c r="C255" s="832" t="s">
        <v>2358</v>
      </c>
      <c r="D255" s="832" t="s">
        <v>2192</v>
      </c>
      <c r="E255" s="832" t="s">
        <v>2198</v>
      </c>
      <c r="F255" s="849">
        <v>3</v>
      </c>
      <c r="G255" s="849">
        <v>1015.74</v>
      </c>
      <c r="H255" s="837">
        <v>1</v>
      </c>
      <c r="I255" s="849"/>
      <c r="J255" s="849"/>
      <c r="K255" s="837">
        <v>0</v>
      </c>
      <c r="L255" s="849">
        <v>3</v>
      </c>
      <c r="M255" s="850">
        <v>1015.74</v>
      </c>
    </row>
    <row r="256" spans="1:13" ht="14.4" customHeight="1" x14ac:dyDescent="0.3">
      <c r="A256" s="831" t="s">
        <v>1858</v>
      </c>
      <c r="B256" s="832" t="s">
        <v>2808</v>
      </c>
      <c r="C256" s="832" t="s">
        <v>2194</v>
      </c>
      <c r="D256" s="832" t="s">
        <v>2195</v>
      </c>
      <c r="E256" s="832" t="s">
        <v>2193</v>
      </c>
      <c r="F256" s="849"/>
      <c r="G256" s="849"/>
      <c r="H256" s="837">
        <v>0</v>
      </c>
      <c r="I256" s="849">
        <v>1</v>
      </c>
      <c r="J256" s="849">
        <v>169.29</v>
      </c>
      <c r="K256" s="837">
        <v>1</v>
      </c>
      <c r="L256" s="849">
        <v>1</v>
      </c>
      <c r="M256" s="850">
        <v>169.29</v>
      </c>
    </row>
    <row r="257" spans="1:13" ht="14.4" customHeight="1" x14ac:dyDescent="0.3">
      <c r="A257" s="831" t="s">
        <v>1858</v>
      </c>
      <c r="B257" s="832" t="s">
        <v>2808</v>
      </c>
      <c r="C257" s="832" t="s">
        <v>2199</v>
      </c>
      <c r="D257" s="832" t="s">
        <v>2195</v>
      </c>
      <c r="E257" s="832" t="s">
        <v>2198</v>
      </c>
      <c r="F257" s="849"/>
      <c r="G257" s="849"/>
      <c r="H257" s="837">
        <v>0</v>
      </c>
      <c r="I257" s="849">
        <v>4</v>
      </c>
      <c r="J257" s="849">
        <v>1354.32</v>
      </c>
      <c r="K257" s="837">
        <v>1</v>
      </c>
      <c r="L257" s="849">
        <v>4</v>
      </c>
      <c r="M257" s="850">
        <v>1354.32</v>
      </c>
    </row>
    <row r="258" spans="1:13" ht="14.4" customHeight="1" x14ac:dyDescent="0.3">
      <c r="A258" s="831" t="s">
        <v>1858</v>
      </c>
      <c r="B258" s="832" t="s">
        <v>2809</v>
      </c>
      <c r="C258" s="832" t="s">
        <v>2115</v>
      </c>
      <c r="D258" s="832" t="s">
        <v>756</v>
      </c>
      <c r="E258" s="832" t="s">
        <v>757</v>
      </c>
      <c r="F258" s="849"/>
      <c r="G258" s="849"/>
      <c r="H258" s="837">
        <v>0</v>
      </c>
      <c r="I258" s="849">
        <v>3</v>
      </c>
      <c r="J258" s="849">
        <v>197.96999999999997</v>
      </c>
      <c r="K258" s="837">
        <v>1</v>
      </c>
      <c r="L258" s="849">
        <v>3</v>
      </c>
      <c r="M258" s="850">
        <v>197.96999999999997</v>
      </c>
    </row>
    <row r="259" spans="1:13" ht="14.4" customHeight="1" x14ac:dyDescent="0.3">
      <c r="A259" s="831" t="s">
        <v>1858</v>
      </c>
      <c r="B259" s="832" t="s">
        <v>1695</v>
      </c>
      <c r="C259" s="832" t="s">
        <v>1696</v>
      </c>
      <c r="D259" s="832" t="s">
        <v>1697</v>
      </c>
      <c r="E259" s="832" t="s">
        <v>1698</v>
      </c>
      <c r="F259" s="849"/>
      <c r="G259" s="849"/>
      <c r="H259" s="837">
        <v>0</v>
      </c>
      <c r="I259" s="849">
        <v>3</v>
      </c>
      <c r="J259" s="849">
        <v>737.73</v>
      </c>
      <c r="K259" s="837">
        <v>1</v>
      </c>
      <c r="L259" s="849">
        <v>3</v>
      </c>
      <c r="M259" s="850">
        <v>737.73</v>
      </c>
    </row>
    <row r="260" spans="1:13" ht="14.4" customHeight="1" x14ac:dyDescent="0.3">
      <c r="A260" s="831" t="s">
        <v>1858</v>
      </c>
      <c r="B260" s="832" t="s">
        <v>2810</v>
      </c>
      <c r="C260" s="832" t="s">
        <v>2234</v>
      </c>
      <c r="D260" s="832" t="s">
        <v>2235</v>
      </c>
      <c r="E260" s="832" t="s">
        <v>2236</v>
      </c>
      <c r="F260" s="849"/>
      <c r="G260" s="849"/>
      <c r="H260" s="837">
        <v>0</v>
      </c>
      <c r="I260" s="849">
        <v>5</v>
      </c>
      <c r="J260" s="849">
        <v>402.65</v>
      </c>
      <c r="K260" s="837">
        <v>1</v>
      </c>
      <c r="L260" s="849">
        <v>5</v>
      </c>
      <c r="M260" s="850">
        <v>402.65</v>
      </c>
    </row>
    <row r="261" spans="1:13" ht="14.4" customHeight="1" x14ac:dyDescent="0.3">
      <c r="A261" s="831" t="s">
        <v>1858</v>
      </c>
      <c r="B261" s="832" t="s">
        <v>2817</v>
      </c>
      <c r="C261" s="832" t="s">
        <v>2263</v>
      </c>
      <c r="D261" s="832" t="s">
        <v>2264</v>
      </c>
      <c r="E261" s="832" t="s">
        <v>2265</v>
      </c>
      <c r="F261" s="849"/>
      <c r="G261" s="849"/>
      <c r="H261" s="837">
        <v>0</v>
      </c>
      <c r="I261" s="849">
        <v>10</v>
      </c>
      <c r="J261" s="849">
        <v>5617.6</v>
      </c>
      <c r="K261" s="837">
        <v>1</v>
      </c>
      <c r="L261" s="849">
        <v>10</v>
      </c>
      <c r="M261" s="850">
        <v>5617.6</v>
      </c>
    </row>
    <row r="262" spans="1:13" ht="14.4" customHeight="1" x14ac:dyDescent="0.3">
      <c r="A262" s="831" t="s">
        <v>1858</v>
      </c>
      <c r="B262" s="832" t="s">
        <v>2812</v>
      </c>
      <c r="C262" s="832" t="s">
        <v>2241</v>
      </c>
      <c r="D262" s="832" t="s">
        <v>2242</v>
      </c>
      <c r="E262" s="832" t="s">
        <v>2243</v>
      </c>
      <c r="F262" s="849">
        <v>2</v>
      </c>
      <c r="G262" s="849">
        <v>199.88</v>
      </c>
      <c r="H262" s="837">
        <v>1</v>
      </c>
      <c r="I262" s="849"/>
      <c r="J262" s="849"/>
      <c r="K262" s="837">
        <v>0</v>
      </c>
      <c r="L262" s="849">
        <v>2</v>
      </c>
      <c r="M262" s="850">
        <v>199.88</v>
      </c>
    </row>
    <row r="263" spans="1:13" ht="14.4" customHeight="1" x14ac:dyDescent="0.3">
      <c r="A263" s="831" t="s">
        <v>1858</v>
      </c>
      <c r="B263" s="832" t="s">
        <v>2819</v>
      </c>
      <c r="C263" s="832" t="s">
        <v>2370</v>
      </c>
      <c r="D263" s="832" t="s">
        <v>2371</v>
      </c>
      <c r="E263" s="832" t="s">
        <v>2372</v>
      </c>
      <c r="F263" s="849"/>
      <c r="G263" s="849"/>
      <c r="H263" s="837">
        <v>0</v>
      </c>
      <c r="I263" s="849">
        <v>4</v>
      </c>
      <c r="J263" s="849">
        <v>261.44</v>
      </c>
      <c r="K263" s="837">
        <v>1</v>
      </c>
      <c r="L263" s="849">
        <v>4</v>
      </c>
      <c r="M263" s="850">
        <v>261.44</v>
      </c>
    </row>
    <row r="264" spans="1:13" ht="14.4" customHeight="1" x14ac:dyDescent="0.3">
      <c r="A264" s="831" t="s">
        <v>1859</v>
      </c>
      <c r="B264" s="832" t="s">
        <v>1752</v>
      </c>
      <c r="C264" s="832" t="s">
        <v>1753</v>
      </c>
      <c r="D264" s="832" t="s">
        <v>1754</v>
      </c>
      <c r="E264" s="832" t="s">
        <v>1755</v>
      </c>
      <c r="F264" s="849"/>
      <c r="G264" s="849"/>
      <c r="H264" s="837">
        <v>0</v>
      </c>
      <c r="I264" s="849">
        <v>3</v>
      </c>
      <c r="J264" s="849">
        <v>211.44</v>
      </c>
      <c r="K264" s="837">
        <v>1</v>
      </c>
      <c r="L264" s="849">
        <v>3</v>
      </c>
      <c r="M264" s="850">
        <v>211.44</v>
      </c>
    </row>
    <row r="265" spans="1:13" ht="14.4" customHeight="1" x14ac:dyDescent="0.3">
      <c r="A265" s="831" t="s">
        <v>1859</v>
      </c>
      <c r="B265" s="832" t="s">
        <v>2804</v>
      </c>
      <c r="C265" s="832" t="s">
        <v>2178</v>
      </c>
      <c r="D265" s="832" t="s">
        <v>2176</v>
      </c>
      <c r="E265" s="832" t="s">
        <v>2179</v>
      </c>
      <c r="F265" s="849">
        <v>3</v>
      </c>
      <c r="G265" s="849">
        <v>1657.92</v>
      </c>
      <c r="H265" s="837">
        <v>1</v>
      </c>
      <c r="I265" s="849"/>
      <c r="J265" s="849"/>
      <c r="K265" s="837">
        <v>0</v>
      </c>
      <c r="L265" s="849">
        <v>3</v>
      </c>
      <c r="M265" s="850">
        <v>1657.92</v>
      </c>
    </row>
    <row r="266" spans="1:13" ht="14.4" customHeight="1" x14ac:dyDescent="0.3">
      <c r="A266" s="831" t="s">
        <v>1859</v>
      </c>
      <c r="B266" s="832" t="s">
        <v>2804</v>
      </c>
      <c r="C266" s="832" t="s">
        <v>2351</v>
      </c>
      <c r="D266" s="832" t="s">
        <v>2176</v>
      </c>
      <c r="E266" s="832" t="s">
        <v>2186</v>
      </c>
      <c r="F266" s="849">
        <v>6</v>
      </c>
      <c r="G266" s="849">
        <v>6116.76</v>
      </c>
      <c r="H266" s="837">
        <v>1</v>
      </c>
      <c r="I266" s="849"/>
      <c r="J266" s="849"/>
      <c r="K266" s="837">
        <v>0</v>
      </c>
      <c r="L266" s="849">
        <v>6</v>
      </c>
      <c r="M266" s="850">
        <v>6116.76</v>
      </c>
    </row>
    <row r="267" spans="1:13" ht="14.4" customHeight="1" x14ac:dyDescent="0.3">
      <c r="A267" s="831" t="s">
        <v>1859</v>
      </c>
      <c r="B267" s="832" t="s">
        <v>1760</v>
      </c>
      <c r="C267" s="832" t="s">
        <v>2750</v>
      </c>
      <c r="D267" s="832" t="s">
        <v>2126</v>
      </c>
      <c r="E267" s="832" t="s">
        <v>2419</v>
      </c>
      <c r="F267" s="849">
        <v>6</v>
      </c>
      <c r="G267" s="849">
        <v>8725.380000000001</v>
      </c>
      <c r="H267" s="837">
        <v>1</v>
      </c>
      <c r="I267" s="849"/>
      <c r="J267" s="849"/>
      <c r="K267" s="837">
        <v>0</v>
      </c>
      <c r="L267" s="849">
        <v>6</v>
      </c>
      <c r="M267" s="850">
        <v>8725.380000000001</v>
      </c>
    </row>
    <row r="268" spans="1:13" ht="14.4" customHeight="1" x14ac:dyDescent="0.3">
      <c r="A268" s="831" t="s">
        <v>1859</v>
      </c>
      <c r="B268" s="832" t="s">
        <v>1760</v>
      </c>
      <c r="C268" s="832" t="s">
        <v>2323</v>
      </c>
      <c r="D268" s="832" t="s">
        <v>2129</v>
      </c>
      <c r="E268" s="832" t="s">
        <v>2324</v>
      </c>
      <c r="F268" s="849">
        <v>6</v>
      </c>
      <c r="G268" s="849">
        <v>11633.82</v>
      </c>
      <c r="H268" s="837">
        <v>1</v>
      </c>
      <c r="I268" s="849"/>
      <c r="J268" s="849"/>
      <c r="K268" s="837">
        <v>0</v>
      </c>
      <c r="L268" s="849">
        <v>6</v>
      </c>
      <c r="M268" s="850">
        <v>11633.82</v>
      </c>
    </row>
    <row r="269" spans="1:13" ht="14.4" customHeight="1" x14ac:dyDescent="0.3">
      <c r="A269" s="831" t="s">
        <v>1859</v>
      </c>
      <c r="B269" s="832" t="s">
        <v>1760</v>
      </c>
      <c r="C269" s="832" t="s">
        <v>2411</v>
      </c>
      <c r="D269" s="832" t="s">
        <v>2412</v>
      </c>
      <c r="E269" s="832" t="s">
        <v>2413</v>
      </c>
      <c r="F269" s="849">
        <v>6</v>
      </c>
      <c r="G269" s="849">
        <v>11633.82</v>
      </c>
      <c r="H269" s="837">
        <v>1</v>
      </c>
      <c r="I269" s="849"/>
      <c r="J269" s="849"/>
      <c r="K269" s="837">
        <v>0</v>
      </c>
      <c r="L269" s="849">
        <v>6</v>
      </c>
      <c r="M269" s="850">
        <v>11633.82</v>
      </c>
    </row>
    <row r="270" spans="1:13" ht="14.4" customHeight="1" x14ac:dyDescent="0.3">
      <c r="A270" s="831" t="s">
        <v>1859</v>
      </c>
      <c r="B270" s="832" t="s">
        <v>1760</v>
      </c>
      <c r="C270" s="832" t="s">
        <v>2414</v>
      </c>
      <c r="D270" s="832" t="s">
        <v>2412</v>
      </c>
      <c r="E270" s="832" t="s">
        <v>2415</v>
      </c>
      <c r="F270" s="849">
        <v>6</v>
      </c>
      <c r="G270" s="849">
        <v>5816.88</v>
      </c>
      <c r="H270" s="837">
        <v>1</v>
      </c>
      <c r="I270" s="849"/>
      <c r="J270" s="849"/>
      <c r="K270" s="837">
        <v>0</v>
      </c>
      <c r="L270" s="849">
        <v>6</v>
      </c>
      <c r="M270" s="850">
        <v>5816.88</v>
      </c>
    </row>
    <row r="271" spans="1:13" ht="14.4" customHeight="1" x14ac:dyDescent="0.3">
      <c r="A271" s="831" t="s">
        <v>1859</v>
      </c>
      <c r="B271" s="832" t="s">
        <v>1760</v>
      </c>
      <c r="C271" s="832" t="s">
        <v>2133</v>
      </c>
      <c r="D271" s="832" t="s">
        <v>1762</v>
      </c>
      <c r="E271" s="832" t="s">
        <v>2127</v>
      </c>
      <c r="F271" s="849"/>
      <c r="G271" s="849"/>
      <c r="H271" s="837">
        <v>0</v>
      </c>
      <c r="I271" s="849">
        <v>12</v>
      </c>
      <c r="J271" s="849">
        <v>23267.64</v>
      </c>
      <c r="K271" s="837">
        <v>1</v>
      </c>
      <c r="L271" s="849">
        <v>12</v>
      </c>
      <c r="M271" s="850">
        <v>23267.64</v>
      </c>
    </row>
    <row r="272" spans="1:13" ht="14.4" customHeight="1" x14ac:dyDescent="0.3">
      <c r="A272" s="831" t="s">
        <v>1859</v>
      </c>
      <c r="B272" s="832" t="s">
        <v>2805</v>
      </c>
      <c r="C272" s="832" t="s">
        <v>2110</v>
      </c>
      <c r="D272" s="832" t="s">
        <v>2111</v>
      </c>
      <c r="E272" s="832" t="s">
        <v>2112</v>
      </c>
      <c r="F272" s="849">
        <v>6</v>
      </c>
      <c r="G272" s="849">
        <v>4524.24</v>
      </c>
      <c r="H272" s="837">
        <v>1</v>
      </c>
      <c r="I272" s="849"/>
      <c r="J272" s="849"/>
      <c r="K272" s="837">
        <v>0</v>
      </c>
      <c r="L272" s="849">
        <v>6</v>
      </c>
      <c r="M272" s="850">
        <v>4524.24</v>
      </c>
    </row>
    <row r="273" spans="1:13" ht="14.4" customHeight="1" x14ac:dyDescent="0.3">
      <c r="A273" s="831" t="s">
        <v>1859</v>
      </c>
      <c r="B273" s="832" t="s">
        <v>2805</v>
      </c>
      <c r="C273" s="832" t="s">
        <v>2315</v>
      </c>
      <c r="D273" s="832" t="s">
        <v>2111</v>
      </c>
      <c r="E273" s="832" t="s">
        <v>2316</v>
      </c>
      <c r="F273" s="849">
        <v>6</v>
      </c>
      <c r="G273" s="849">
        <v>6786.36</v>
      </c>
      <c r="H273" s="837">
        <v>1</v>
      </c>
      <c r="I273" s="849"/>
      <c r="J273" s="849"/>
      <c r="K273" s="837">
        <v>0</v>
      </c>
      <c r="L273" s="849">
        <v>6</v>
      </c>
      <c r="M273" s="850">
        <v>6786.36</v>
      </c>
    </row>
    <row r="274" spans="1:13" ht="14.4" customHeight="1" x14ac:dyDescent="0.3">
      <c r="A274" s="831" t="s">
        <v>1859</v>
      </c>
      <c r="B274" s="832" t="s">
        <v>1541</v>
      </c>
      <c r="C274" s="832" t="s">
        <v>1667</v>
      </c>
      <c r="D274" s="832" t="s">
        <v>677</v>
      </c>
      <c r="E274" s="832" t="s">
        <v>927</v>
      </c>
      <c r="F274" s="849"/>
      <c r="G274" s="849"/>
      <c r="H274" s="837"/>
      <c r="I274" s="849">
        <v>9</v>
      </c>
      <c r="J274" s="849">
        <v>0</v>
      </c>
      <c r="K274" s="837"/>
      <c r="L274" s="849">
        <v>9</v>
      </c>
      <c r="M274" s="850">
        <v>0</v>
      </c>
    </row>
    <row r="275" spans="1:13" ht="14.4" customHeight="1" x14ac:dyDescent="0.3">
      <c r="A275" s="831" t="s">
        <v>1859</v>
      </c>
      <c r="B275" s="832" t="s">
        <v>2808</v>
      </c>
      <c r="C275" s="832" t="s">
        <v>2191</v>
      </c>
      <c r="D275" s="832" t="s">
        <v>2192</v>
      </c>
      <c r="E275" s="832" t="s">
        <v>2193</v>
      </c>
      <c r="F275" s="849">
        <v>3</v>
      </c>
      <c r="G275" s="849">
        <v>507.87</v>
      </c>
      <c r="H275" s="837">
        <v>1</v>
      </c>
      <c r="I275" s="849"/>
      <c r="J275" s="849"/>
      <c r="K275" s="837">
        <v>0</v>
      </c>
      <c r="L275" s="849">
        <v>3</v>
      </c>
      <c r="M275" s="850">
        <v>507.87</v>
      </c>
    </row>
    <row r="276" spans="1:13" ht="14.4" customHeight="1" x14ac:dyDescent="0.3">
      <c r="A276" s="831" t="s">
        <v>1859</v>
      </c>
      <c r="B276" s="832" t="s">
        <v>2808</v>
      </c>
      <c r="C276" s="832" t="s">
        <v>2200</v>
      </c>
      <c r="D276" s="832" t="s">
        <v>2195</v>
      </c>
      <c r="E276" s="832" t="s">
        <v>2201</v>
      </c>
      <c r="F276" s="849"/>
      <c r="G276" s="849"/>
      <c r="H276" s="837">
        <v>0</v>
      </c>
      <c r="I276" s="849">
        <v>4</v>
      </c>
      <c r="J276" s="849">
        <v>5146.4799999999996</v>
      </c>
      <c r="K276" s="837">
        <v>1</v>
      </c>
      <c r="L276" s="849">
        <v>4</v>
      </c>
      <c r="M276" s="850">
        <v>5146.4799999999996</v>
      </c>
    </row>
    <row r="277" spans="1:13" ht="14.4" customHeight="1" x14ac:dyDescent="0.3">
      <c r="A277" s="831" t="s">
        <v>1859</v>
      </c>
      <c r="B277" s="832" t="s">
        <v>2808</v>
      </c>
      <c r="C277" s="832" t="s">
        <v>2206</v>
      </c>
      <c r="D277" s="832" t="s">
        <v>2195</v>
      </c>
      <c r="E277" s="832" t="s">
        <v>2207</v>
      </c>
      <c r="F277" s="849"/>
      <c r="G277" s="849"/>
      <c r="H277" s="837">
        <v>0</v>
      </c>
      <c r="I277" s="849">
        <v>1</v>
      </c>
      <c r="J277" s="849">
        <v>2573.2199999999998</v>
      </c>
      <c r="K277" s="837">
        <v>1</v>
      </c>
      <c r="L277" s="849">
        <v>1</v>
      </c>
      <c r="M277" s="850">
        <v>2573.2199999999998</v>
      </c>
    </row>
    <row r="278" spans="1:13" ht="14.4" customHeight="1" x14ac:dyDescent="0.3">
      <c r="A278" s="831" t="s">
        <v>1859</v>
      </c>
      <c r="B278" s="832" t="s">
        <v>2808</v>
      </c>
      <c r="C278" s="832" t="s">
        <v>2621</v>
      </c>
      <c r="D278" s="832" t="s">
        <v>2622</v>
      </c>
      <c r="E278" s="832" t="s">
        <v>2623</v>
      </c>
      <c r="F278" s="849">
        <v>3</v>
      </c>
      <c r="G278" s="849">
        <v>5146.4400000000005</v>
      </c>
      <c r="H278" s="837">
        <v>1</v>
      </c>
      <c r="I278" s="849"/>
      <c r="J278" s="849"/>
      <c r="K278" s="837">
        <v>0</v>
      </c>
      <c r="L278" s="849">
        <v>3</v>
      </c>
      <c r="M278" s="850">
        <v>5146.4400000000005</v>
      </c>
    </row>
    <row r="279" spans="1:13" ht="14.4" customHeight="1" x14ac:dyDescent="0.3">
      <c r="A279" s="831" t="s">
        <v>1859</v>
      </c>
      <c r="B279" s="832" t="s">
        <v>1692</v>
      </c>
      <c r="C279" s="832" t="s">
        <v>1693</v>
      </c>
      <c r="D279" s="832" t="s">
        <v>1011</v>
      </c>
      <c r="E279" s="832" t="s">
        <v>1694</v>
      </c>
      <c r="F279" s="849"/>
      <c r="G279" s="849"/>
      <c r="H279" s="837"/>
      <c r="I279" s="849">
        <v>4</v>
      </c>
      <c r="J279" s="849">
        <v>0</v>
      </c>
      <c r="K279" s="837"/>
      <c r="L279" s="849">
        <v>4</v>
      </c>
      <c r="M279" s="850">
        <v>0</v>
      </c>
    </row>
    <row r="280" spans="1:13" ht="14.4" customHeight="1" x14ac:dyDescent="0.3">
      <c r="A280" s="831" t="s">
        <v>1859</v>
      </c>
      <c r="B280" s="832" t="s">
        <v>2810</v>
      </c>
      <c r="C280" s="832" t="s">
        <v>2237</v>
      </c>
      <c r="D280" s="832" t="s">
        <v>2235</v>
      </c>
      <c r="E280" s="832" t="s">
        <v>2238</v>
      </c>
      <c r="F280" s="849"/>
      <c r="G280" s="849"/>
      <c r="H280" s="837">
        <v>0</v>
      </c>
      <c r="I280" s="849">
        <v>1</v>
      </c>
      <c r="J280" s="849">
        <v>533.42999999999995</v>
      </c>
      <c r="K280" s="837">
        <v>1</v>
      </c>
      <c r="L280" s="849">
        <v>1</v>
      </c>
      <c r="M280" s="850">
        <v>533.42999999999995</v>
      </c>
    </row>
    <row r="281" spans="1:13" ht="14.4" customHeight="1" x14ac:dyDescent="0.3">
      <c r="A281" s="831" t="s">
        <v>1859</v>
      </c>
      <c r="B281" s="832" t="s">
        <v>2817</v>
      </c>
      <c r="C281" s="832" t="s">
        <v>2263</v>
      </c>
      <c r="D281" s="832" t="s">
        <v>2264</v>
      </c>
      <c r="E281" s="832" t="s">
        <v>2265</v>
      </c>
      <c r="F281" s="849"/>
      <c r="G281" s="849"/>
      <c r="H281" s="837">
        <v>0</v>
      </c>
      <c r="I281" s="849">
        <v>3</v>
      </c>
      <c r="J281" s="849">
        <v>1685.28</v>
      </c>
      <c r="K281" s="837">
        <v>1</v>
      </c>
      <c r="L281" s="849">
        <v>3</v>
      </c>
      <c r="M281" s="850">
        <v>1685.28</v>
      </c>
    </row>
    <row r="282" spans="1:13" ht="14.4" customHeight="1" x14ac:dyDescent="0.3">
      <c r="A282" s="831" t="s">
        <v>1859</v>
      </c>
      <c r="B282" s="832" t="s">
        <v>2819</v>
      </c>
      <c r="C282" s="832" t="s">
        <v>2370</v>
      </c>
      <c r="D282" s="832" t="s">
        <v>2371</v>
      </c>
      <c r="E282" s="832" t="s">
        <v>2372</v>
      </c>
      <c r="F282" s="849"/>
      <c r="G282" s="849"/>
      <c r="H282" s="837">
        <v>0</v>
      </c>
      <c r="I282" s="849">
        <v>4</v>
      </c>
      <c r="J282" s="849">
        <v>261.44</v>
      </c>
      <c r="K282" s="837">
        <v>1</v>
      </c>
      <c r="L282" s="849">
        <v>4</v>
      </c>
      <c r="M282" s="850">
        <v>261.44</v>
      </c>
    </row>
    <row r="283" spans="1:13" ht="14.4" customHeight="1" x14ac:dyDescent="0.3">
      <c r="A283" s="831" t="s">
        <v>1862</v>
      </c>
      <c r="B283" s="832" t="s">
        <v>1558</v>
      </c>
      <c r="C283" s="832" t="s">
        <v>1733</v>
      </c>
      <c r="D283" s="832" t="s">
        <v>764</v>
      </c>
      <c r="E283" s="832" t="s">
        <v>1734</v>
      </c>
      <c r="F283" s="849"/>
      <c r="G283" s="849"/>
      <c r="H283" s="837">
        <v>0</v>
      </c>
      <c r="I283" s="849">
        <v>1</v>
      </c>
      <c r="J283" s="849">
        <v>160.03</v>
      </c>
      <c r="K283" s="837">
        <v>1</v>
      </c>
      <c r="L283" s="849">
        <v>1</v>
      </c>
      <c r="M283" s="850">
        <v>160.03</v>
      </c>
    </row>
    <row r="284" spans="1:13" ht="14.4" customHeight="1" x14ac:dyDescent="0.3">
      <c r="A284" s="831" t="s">
        <v>1862</v>
      </c>
      <c r="B284" s="832" t="s">
        <v>1576</v>
      </c>
      <c r="C284" s="832" t="s">
        <v>2095</v>
      </c>
      <c r="D284" s="832" t="s">
        <v>2096</v>
      </c>
      <c r="E284" s="832" t="s">
        <v>757</v>
      </c>
      <c r="F284" s="849">
        <v>1</v>
      </c>
      <c r="G284" s="849">
        <v>58.85</v>
      </c>
      <c r="H284" s="837">
        <v>1</v>
      </c>
      <c r="I284" s="849"/>
      <c r="J284" s="849"/>
      <c r="K284" s="837">
        <v>0</v>
      </c>
      <c r="L284" s="849">
        <v>1</v>
      </c>
      <c r="M284" s="850">
        <v>58.85</v>
      </c>
    </row>
    <row r="285" spans="1:13" ht="14.4" customHeight="1" x14ac:dyDescent="0.3">
      <c r="A285" s="831" t="s">
        <v>1862</v>
      </c>
      <c r="B285" s="832" t="s">
        <v>2829</v>
      </c>
      <c r="C285" s="832" t="s">
        <v>2098</v>
      </c>
      <c r="D285" s="832" t="s">
        <v>2099</v>
      </c>
      <c r="E285" s="832" t="s">
        <v>2100</v>
      </c>
      <c r="F285" s="849"/>
      <c r="G285" s="849"/>
      <c r="H285" s="837">
        <v>0</v>
      </c>
      <c r="I285" s="849">
        <v>1</v>
      </c>
      <c r="J285" s="849">
        <v>1887.9</v>
      </c>
      <c r="K285" s="837">
        <v>1</v>
      </c>
      <c r="L285" s="849">
        <v>1</v>
      </c>
      <c r="M285" s="850">
        <v>1887.9</v>
      </c>
    </row>
    <row r="286" spans="1:13" ht="14.4" customHeight="1" x14ac:dyDescent="0.3">
      <c r="A286" s="831" t="s">
        <v>1863</v>
      </c>
      <c r="B286" s="832" t="s">
        <v>1597</v>
      </c>
      <c r="C286" s="832" t="s">
        <v>2646</v>
      </c>
      <c r="D286" s="832" t="s">
        <v>2647</v>
      </c>
      <c r="E286" s="832" t="s">
        <v>2648</v>
      </c>
      <c r="F286" s="849">
        <v>2</v>
      </c>
      <c r="G286" s="849">
        <v>308.72000000000003</v>
      </c>
      <c r="H286" s="837">
        <v>1</v>
      </c>
      <c r="I286" s="849"/>
      <c r="J286" s="849"/>
      <c r="K286" s="837">
        <v>0</v>
      </c>
      <c r="L286" s="849">
        <v>2</v>
      </c>
      <c r="M286" s="850">
        <v>308.72000000000003</v>
      </c>
    </row>
    <row r="287" spans="1:13" ht="14.4" customHeight="1" x14ac:dyDescent="0.3">
      <c r="A287" s="831" t="s">
        <v>1863</v>
      </c>
      <c r="B287" s="832" t="s">
        <v>1614</v>
      </c>
      <c r="C287" s="832" t="s">
        <v>2554</v>
      </c>
      <c r="D287" s="832" t="s">
        <v>1616</v>
      </c>
      <c r="E287" s="832" t="s">
        <v>1967</v>
      </c>
      <c r="F287" s="849">
        <v>2</v>
      </c>
      <c r="G287" s="849">
        <v>239.4</v>
      </c>
      <c r="H287" s="837">
        <v>1</v>
      </c>
      <c r="I287" s="849"/>
      <c r="J287" s="849"/>
      <c r="K287" s="837">
        <v>0</v>
      </c>
      <c r="L287" s="849">
        <v>2</v>
      </c>
      <c r="M287" s="850">
        <v>239.4</v>
      </c>
    </row>
    <row r="288" spans="1:13" ht="14.4" customHeight="1" x14ac:dyDescent="0.3">
      <c r="A288" s="831" t="s">
        <v>1863</v>
      </c>
      <c r="B288" s="832" t="s">
        <v>1752</v>
      </c>
      <c r="C288" s="832" t="s">
        <v>2595</v>
      </c>
      <c r="D288" s="832" t="s">
        <v>2596</v>
      </c>
      <c r="E288" s="832" t="s">
        <v>2597</v>
      </c>
      <c r="F288" s="849">
        <v>1</v>
      </c>
      <c r="G288" s="849">
        <v>70.48</v>
      </c>
      <c r="H288" s="837">
        <v>1</v>
      </c>
      <c r="I288" s="849"/>
      <c r="J288" s="849"/>
      <c r="K288" s="837">
        <v>0</v>
      </c>
      <c r="L288" s="849">
        <v>1</v>
      </c>
      <c r="M288" s="850">
        <v>70.48</v>
      </c>
    </row>
    <row r="289" spans="1:13" ht="14.4" customHeight="1" x14ac:dyDescent="0.3">
      <c r="A289" s="831" t="s">
        <v>1863</v>
      </c>
      <c r="B289" s="832" t="s">
        <v>2804</v>
      </c>
      <c r="C289" s="832" t="s">
        <v>2178</v>
      </c>
      <c r="D289" s="832" t="s">
        <v>2176</v>
      </c>
      <c r="E289" s="832" t="s">
        <v>2179</v>
      </c>
      <c r="F289" s="849">
        <v>6</v>
      </c>
      <c r="G289" s="849">
        <v>3315.84</v>
      </c>
      <c r="H289" s="837">
        <v>1</v>
      </c>
      <c r="I289" s="849"/>
      <c r="J289" s="849"/>
      <c r="K289" s="837">
        <v>0</v>
      </c>
      <c r="L289" s="849">
        <v>6</v>
      </c>
      <c r="M289" s="850">
        <v>3315.84</v>
      </c>
    </row>
    <row r="290" spans="1:13" ht="14.4" customHeight="1" x14ac:dyDescent="0.3">
      <c r="A290" s="831" t="s">
        <v>1863</v>
      </c>
      <c r="B290" s="832" t="s">
        <v>2804</v>
      </c>
      <c r="C290" s="832" t="s">
        <v>2180</v>
      </c>
      <c r="D290" s="832" t="s">
        <v>2176</v>
      </c>
      <c r="E290" s="832" t="s">
        <v>2181</v>
      </c>
      <c r="F290" s="849">
        <v>1</v>
      </c>
      <c r="G290" s="849">
        <v>355.79</v>
      </c>
      <c r="H290" s="837">
        <v>1</v>
      </c>
      <c r="I290" s="849"/>
      <c r="J290" s="849"/>
      <c r="K290" s="837">
        <v>0</v>
      </c>
      <c r="L290" s="849">
        <v>1</v>
      </c>
      <c r="M290" s="850">
        <v>355.79</v>
      </c>
    </row>
    <row r="291" spans="1:13" ht="14.4" customHeight="1" x14ac:dyDescent="0.3">
      <c r="A291" s="831" t="s">
        <v>1863</v>
      </c>
      <c r="B291" s="832" t="s">
        <v>2804</v>
      </c>
      <c r="C291" s="832" t="s">
        <v>2351</v>
      </c>
      <c r="D291" s="832" t="s">
        <v>2176</v>
      </c>
      <c r="E291" s="832" t="s">
        <v>2186</v>
      </c>
      <c r="F291" s="849">
        <v>6</v>
      </c>
      <c r="G291" s="849">
        <v>6116.76</v>
      </c>
      <c r="H291" s="837">
        <v>1</v>
      </c>
      <c r="I291" s="849"/>
      <c r="J291" s="849"/>
      <c r="K291" s="837">
        <v>0</v>
      </c>
      <c r="L291" s="849">
        <v>6</v>
      </c>
      <c r="M291" s="850">
        <v>6116.76</v>
      </c>
    </row>
    <row r="292" spans="1:13" ht="14.4" customHeight="1" x14ac:dyDescent="0.3">
      <c r="A292" s="831" t="s">
        <v>1863</v>
      </c>
      <c r="B292" s="832" t="s">
        <v>2804</v>
      </c>
      <c r="C292" s="832" t="s">
        <v>2467</v>
      </c>
      <c r="D292" s="832" t="s">
        <v>2354</v>
      </c>
      <c r="E292" s="832" t="s">
        <v>2186</v>
      </c>
      <c r="F292" s="849">
        <v>4</v>
      </c>
      <c r="G292" s="849">
        <v>4077.84</v>
      </c>
      <c r="H292" s="837">
        <v>1</v>
      </c>
      <c r="I292" s="849"/>
      <c r="J292" s="849"/>
      <c r="K292" s="837">
        <v>0</v>
      </c>
      <c r="L292" s="849">
        <v>4</v>
      </c>
      <c r="M292" s="850">
        <v>4077.84</v>
      </c>
    </row>
    <row r="293" spans="1:13" ht="14.4" customHeight="1" x14ac:dyDescent="0.3">
      <c r="A293" s="831" t="s">
        <v>1863</v>
      </c>
      <c r="B293" s="832" t="s">
        <v>2804</v>
      </c>
      <c r="C293" s="832" t="s">
        <v>2604</v>
      </c>
      <c r="D293" s="832" t="s">
        <v>2354</v>
      </c>
      <c r="E293" s="832" t="s">
        <v>2179</v>
      </c>
      <c r="F293" s="849">
        <v>3</v>
      </c>
      <c r="G293" s="849">
        <v>1657.92</v>
      </c>
      <c r="H293" s="837">
        <v>1</v>
      </c>
      <c r="I293" s="849"/>
      <c r="J293" s="849"/>
      <c r="K293" s="837">
        <v>0</v>
      </c>
      <c r="L293" s="849">
        <v>3</v>
      </c>
      <c r="M293" s="850">
        <v>1657.92</v>
      </c>
    </row>
    <row r="294" spans="1:13" ht="14.4" customHeight="1" x14ac:dyDescent="0.3">
      <c r="A294" s="831" t="s">
        <v>1863</v>
      </c>
      <c r="B294" s="832" t="s">
        <v>2804</v>
      </c>
      <c r="C294" s="832" t="s">
        <v>2352</v>
      </c>
      <c r="D294" s="832" t="s">
        <v>2183</v>
      </c>
      <c r="E294" s="832" t="s">
        <v>2177</v>
      </c>
      <c r="F294" s="849"/>
      <c r="G294" s="849"/>
      <c r="H294" s="837">
        <v>0</v>
      </c>
      <c r="I294" s="849">
        <v>13</v>
      </c>
      <c r="J294" s="849">
        <v>26506.09</v>
      </c>
      <c r="K294" s="837">
        <v>1</v>
      </c>
      <c r="L294" s="849">
        <v>13</v>
      </c>
      <c r="M294" s="850">
        <v>26506.09</v>
      </c>
    </row>
    <row r="295" spans="1:13" ht="14.4" customHeight="1" x14ac:dyDescent="0.3">
      <c r="A295" s="831" t="s">
        <v>1863</v>
      </c>
      <c r="B295" s="832" t="s">
        <v>2804</v>
      </c>
      <c r="C295" s="832" t="s">
        <v>2182</v>
      </c>
      <c r="D295" s="832" t="s">
        <v>2183</v>
      </c>
      <c r="E295" s="832" t="s">
        <v>2181</v>
      </c>
      <c r="F295" s="849"/>
      <c r="G295" s="849"/>
      <c r="H295" s="837">
        <v>0</v>
      </c>
      <c r="I295" s="849">
        <v>3</v>
      </c>
      <c r="J295" s="849">
        <v>1067.3700000000001</v>
      </c>
      <c r="K295" s="837">
        <v>1</v>
      </c>
      <c r="L295" s="849">
        <v>3</v>
      </c>
      <c r="M295" s="850">
        <v>1067.3700000000001</v>
      </c>
    </row>
    <row r="296" spans="1:13" ht="14.4" customHeight="1" x14ac:dyDescent="0.3">
      <c r="A296" s="831" t="s">
        <v>1863</v>
      </c>
      <c r="B296" s="832" t="s">
        <v>2804</v>
      </c>
      <c r="C296" s="832" t="s">
        <v>2184</v>
      </c>
      <c r="D296" s="832" t="s">
        <v>2183</v>
      </c>
      <c r="E296" s="832" t="s">
        <v>2179</v>
      </c>
      <c r="F296" s="849"/>
      <c r="G296" s="849"/>
      <c r="H296" s="837">
        <v>0</v>
      </c>
      <c r="I296" s="849">
        <v>12</v>
      </c>
      <c r="J296" s="849">
        <v>6631.68</v>
      </c>
      <c r="K296" s="837">
        <v>1</v>
      </c>
      <c r="L296" s="849">
        <v>12</v>
      </c>
      <c r="M296" s="850">
        <v>6631.68</v>
      </c>
    </row>
    <row r="297" spans="1:13" ht="14.4" customHeight="1" x14ac:dyDescent="0.3">
      <c r="A297" s="831" t="s">
        <v>1863</v>
      </c>
      <c r="B297" s="832" t="s">
        <v>2804</v>
      </c>
      <c r="C297" s="832" t="s">
        <v>2185</v>
      </c>
      <c r="D297" s="832" t="s">
        <v>2183</v>
      </c>
      <c r="E297" s="832" t="s">
        <v>2186</v>
      </c>
      <c r="F297" s="849"/>
      <c r="G297" s="849"/>
      <c r="H297" s="837">
        <v>0</v>
      </c>
      <c r="I297" s="849">
        <v>19</v>
      </c>
      <c r="J297" s="849">
        <v>19369.740000000002</v>
      </c>
      <c r="K297" s="837">
        <v>1</v>
      </c>
      <c r="L297" s="849">
        <v>19</v>
      </c>
      <c r="M297" s="850">
        <v>19369.740000000002</v>
      </c>
    </row>
    <row r="298" spans="1:13" ht="14.4" customHeight="1" x14ac:dyDescent="0.3">
      <c r="A298" s="831" t="s">
        <v>1863</v>
      </c>
      <c r="B298" s="832" t="s">
        <v>2804</v>
      </c>
      <c r="C298" s="832" t="s">
        <v>2605</v>
      </c>
      <c r="D298" s="832" t="s">
        <v>2354</v>
      </c>
      <c r="E298" s="832" t="s">
        <v>2177</v>
      </c>
      <c r="F298" s="849">
        <v>1</v>
      </c>
      <c r="G298" s="849">
        <v>2038.93</v>
      </c>
      <c r="H298" s="837">
        <v>1</v>
      </c>
      <c r="I298" s="849"/>
      <c r="J298" s="849"/>
      <c r="K298" s="837">
        <v>0</v>
      </c>
      <c r="L298" s="849">
        <v>1</v>
      </c>
      <c r="M298" s="850">
        <v>2038.93</v>
      </c>
    </row>
    <row r="299" spans="1:13" ht="14.4" customHeight="1" x14ac:dyDescent="0.3">
      <c r="A299" s="831" t="s">
        <v>1863</v>
      </c>
      <c r="B299" s="832" t="s">
        <v>1760</v>
      </c>
      <c r="C299" s="832" t="s">
        <v>2321</v>
      </c>
      <c r="D299" s="832" t="s">
        <v>2129</v>
      </c>
      <c r="E299" s="832" t="s">
        <v>2322</v>
      </c>
      <c r="F299" s="849">
        <v>6</v>
      </c>
      <c r="G299" s="849">
        <v>1396.08</v>
      </c>
      <c r="H299" s="837">
        <v>1</v>
      </c>
      <c r="I299" s="849"/>
      <c r="J299" s="849"/>
      <c r="K299" s="837">
        <v>0</v>
      </c>
      <c r="L299" s="849">
        <v>6</v>
      </c>
      <c r="M299" s="850">
        <v>1396.08</v>
      </c>
    </row>
    <row r="300" spans="1:13" ht="14.4" customHeight="1" x14ac:dyDescent="0.3">
      <c r="A300" s="831" t="s">
        <v>1863</v>
      </c>
      <c r="B300" s="832" t="s">
        <v>1760</v>
      </c>
      <c r="C300" s="832" t="s">
        <v>2403</v>
      </c>
      <c r="D300" s="832" t="s">
        <v>2126</v>
      </c>
      <c r="E300" s="832" t="s">
        <v>2132</v>
      </c>
      <c r="F300" s="849">
        <v>5</v>
      </c>
      <c r="G300" s="849">
        <v>4847.3999999999996</v>
      </c>
      <c r="H300" s="837">
        <v>1</v>
      </c>
      <c r="I300" s="849"/>
      <c r="J300" s="849"/>
      <c r="K300" s="837">
        <v>0</v>
      </c>
      <c r="L300" s="849">
        <v>5</v>
      </c>
      <c r="M300" s="850">
        <v>4847.3999999999996</v>
      </c>
    </row>
    <row r="301" spans="1:13" ht="14.4" customHeight="1" x14ac:dyDescent="0.3">
      <c r="A301" s="831" t="s">
        <v>1863</v>
      </c>
      <c r="B301" s="832" t="s">
        <v>1760</v>
      </c>
      <c r="C301" s="832" t="s">
        <v>2407</v>
      </c>
      <c r="D301" s="832" t="s">
        <v>2405</v>
      </c>
      <c r="E301" s="832" t="s">
        <v>2408</v>
      </c>
      <c r="F301" s="849"/>
      <c r="G301" s="849"/>
      <c r="H301" s="837">
        <v>0</v>
      </c>
      <c r="I301" s="849">
        <v>2</v>
      </c>
      <c r="J301" s="849">
        <v>10644.16</v>
      </c>
      <c r="K301" s="837">
        <v>1</v>
      </c>
      <c r="L301" s="849">
        <v>2</v>
      </c>
      <c r="M301" s="850">
        <v>10644.16</v>
      </c>
    </row>
    <row r="302" spans="1:13" ht="14.4" customHeight="1" x14ac:dyDescent="0.3">
      <c r="A302" s="831" t="s">
        <v>1863</v>
      </c>
      <c r="B302" s="832" t="s">
        <v>1760</v>
      </c>
      <c r="C302" s="832" t="s">
        <v>2323</v>
      </c>
      <c r="D302" s="832" t="s">
        <v>2129</v>
      </c>
      <c r="E302" s="832" t="s">
        <v>2324</v>
      </c>
      <c r="F302" s="849">
        <v>2</v>
      </c>
      <c r="G302" s="849">
        <v>3877.94</v>
      </c>
      <c r="H302" s="837">
        <v>1</v>
      </c>
      <c r="I302" s="849"/>
      <c r="J302" s="849"/>
      <c r="K302" s="837">
        <v>0</v>
      </c>
      <c r="L302" s="849">
        <v>2</v>
      </c>
      <c r="M302" s="850">
        <v>3877.94</v>
      </c>
    </row>
    <row r="303" spans="1:13" ht="14.4" customHeight="1" x14ac:dyDescent="0.3">
      <c r="A303" s="831" t="s">
        <v>1863</v>
      </c>
      <c r="B303" s="832" t="s">
        <v>1760</v>
      </c>
      <c r="C303" s="832" t="s">
        <v>2325</v>
      </c>
      <c r="D303" s="832" t="s">
        <v>2129</v>
      </c>
      <c r="E303" s="832" t="s">
        <v>2326</v>
      </c>
      <c r="F303" s="849">
        <v>12</v>
      </c>
      <c r="G303" s="849">
        <v>17450.760000000002</v>
      </c>
      <c r="H303" s="837">
        <v>1</v>
      </c>
      <c r="I303" s="849"/>
      <c r="J303" s="849"/>
      <c r="K303" s="837">
        <v>0</v>
      </c>
      <c r="L303" s="849">
        <v>12</v>
      </c>
      <c r="M303" s="850">
        <v>17450.760000000002</v>
      </c>
    </row>
    <row r="304" spans="1:13" ht="14.4" customHeight="1" x14ac:dyDescent="0.3">
      <c r="A304" s="831" t="s">
        <v>1863</v>
      </c>
      <c r="B304" s="832" t="s">
        <v>1760</v>
      </c>
      <c r="C304" s="832" t="s">
        <v>2128</v>
      </c>
      <c r="D304" s="832" t="s">
        <v>2129</v>
      </c>
      <c r="E304" s="832" t="s">
        <v>2130</v>
      </c>
      <c r="F304" s="849">
        <v>3</v>
      </c>
      <c r="G304" s="849">
        <v>1454.25</v>
      </c>
      <c r="H304" s="837">
        <v>1</v>
      </c>
      <c r="I304" s="849"/>
      <c r="J304" s="849"/>
      <c r="K304" s="837">
        <v>0</v>
      </c>
      <c r="L304" s="849">
        <v>3</v>
      </c>
      <c r="M304" s="850">
        <v>1454.25</v>
      </c>
    </row>
    <row r="305" spans="1:13" ht="14.4" customHeight="1" x14ac:dyDescent="0.3">
      <c r="A305" s="831" t="s">
        <v>1863</v>
      </c>
      <c r="B305" s="832" t="s">
        <v>1760</v>
      </c>
      <c r="C305" s="832" t="s">
        <v>2409</v>
      </c>
      <c r="D305" s="832" t="s">
        <v>2129</v>
      </c>
      <c r="E305" s="832" t="s">
        <v>2410</v>
      </c>
      <c r="F305" s="849">
        <v>5</v>
      </c>
      <c r="G305" s="849">
        <v>4847.3999999999996</v>
      </c>
      <c r="H305" s="837">
        <v>1</v>
      </c>
      <c r="I305" s="849"/>
      <c r="J305" s="849"/>
      <c r="K305" s="837">
        <v>0</v>
      </c>
      <c r="L305" s="849">
        <v>5</v>
      </c>
      <c r="M305" s="850">
        <v>4847.3999999999996</v>
      </c>
    </row>
    <row r="306" spans="1:13" ht="14.4" customHeight="1" x14ac:dyDescent="0.3">
      <c r="A306" s="831" t="s">
        <v>1863</v>
      </c>
      <c r="B306" s="832" t="s">
        <v>1760</v>
      </c>
      <c r="C306" s="832" t="s">
        <v>2327</v>
      </c>
      <c r="D306" s="832" t="s">
        <v>2126</v>
      </c>
      <c r="E306" s="832" t="s">
        <v>1763</v>
      </c>
      <c r="F306" s="849">
        <v>1</v>
      </c>
      <c r="G306" s="849">
        <v>484.75</v>
      </c>
      <c r="H306" s="837">
        <v>1</v>
      </c>
      <c r="I306" s="849"/>
      <c r="J306" s="849"/>
      <c r="K306" s="837">
        <v>0</v>
      </c>
      <c r="L306" s="849">
        <v>1</v>
      </c>
      <c r="M306" s="850">
        <v>484.75</v>
      </c>
    </row>
    <row r="307" spans="1:13" ht="14.4" customHeight="1" x14ac:dyDescent="0.3">
      <c r="A307" s="831" t="s">
        <v>1863</v>
      </c>
      <c r="B307" s="832" t="s">
        <v>1760</v>
      </c>
      <c r="C307" s="832" t="s">
        <v>1761</v>
      </c>
      <c r="D307" s="832" t="s">
        <v>1762</v>
      </c>
      <c r="E307" s="832" t="s">
        <v>1763</v>
      </c>
      <c r="F307" s="849"/>
      <c r="G307" s="849"/>
      <c r="H307" s="837">
        <v>0</v>
      </c>
      <c r="I307" s="849">
        <v>2</v>
      </c>
      <c r="J307" s="849">
        <v>969.5</v>
      </c>
      <c r="K307" s="837">
        <v>1</v>
      </c>
      <c r="L307" s="849">
        <v>2</v>
      </c>
      <c r="M307" s="850">
        <v>969.5</v>
      </c>
    </row>
    <row r="308" spans="1:13" ht="14.4" customHeight="1" x14ac:dyDescent="0.3">
      <c r="A308" s="831" t="s">
        <v>1863</v>
      </c>
      <c r="B308" s="832" t="s">
        <v>1760</v>
      </c>
      <c r="C308" s="832" t="s">
        <v>2131</v>
      </c>
      <c r="D308" s="832" t="s">
        <v>1762</v>
      </c>
      <c r="E308" s="832" t="s">
        <v>2132</v>
      </c>
      <c r="F308" s="849"/>
      <c r="G308" s="849"/>
      <c r="H308" s="837">
        <v>0</v>
      </c>
      <c r="I308" s="849">
        <v>15</v>
      </c>
      <c r="J308" s="849">
        <v>14542.2</v>
      </c>
      <c r="K308" s="837">
        <v>1</v>
      </c>
      <c r="L308" s="849">
        <v>15</v>
      </c>
      <c r="M308" s="850">
        <v>14542.2</v>
      </c>
    </row>
    <row r="309" spans="1:13" ht="14.4" customHeight="1" x14ac:dyDescent="0.3">
      <c r="A309" s="831" t="s">
        <v>1863</v>
      </c>
      <c r="B309" s="832" t="s">
        <v>1760</v>
      </c>
      <c r="C309" s="832" t="s">
        <v>2133</v>
      </c>
      <c r="D309" s="832" t="s">
        <v>1762</v>
      </c>
      <c r="E309" s="832" t="s">
        <v>2127</v>
      </c>
      <c r="F309" s="849"/>
      <c r="G309" s="849"/>
      <c r="H309" s="837">
        <v>0</v>
      </c>
      <c r="I309" s="849">
        <v>6</v>
      </c>
      <c r="J309" s="849">
        <v>11633.82</v>
      </c>
      <c r="K309" s="837">
        <v>1</v>
      </c>
      <c r="L309" s="849">
        <v>6</v>
      </c>
      <c r="M309" s="850">
        <v>11633.82</v>
      </c>
    </row>
    <row r="310" spans="1:13" ht="14.4" customHeight="1" x14ac:dyDescent="0.3">
      <c r="A310" s="831" t="s">
        <v>1863</v>
      </c>
      <c r="B310" s="832" t="s">
        <v>1760</v>
      </c>
      <c r="C310" s="832" t="s">
        <v>2418</v>
      </c>
      <c r="D310" s="832" t="s">
        <v>1762</v>
      </c>
      <c r="E310" s="832" t="s">
        <v>2419</v>
      </c>
      <c r="F310" s="849"/>
      <c r="G310" s="849"/>
      <c r="H310" s="837">
        <v>0</v>
      </c>
      <c r="I310" s="849">
        <v>4</v>
      </c>
      <c r="J310" s="849">
        <v>5816.92</v>
      </c>
      <c r="K310" s="837">
        <v>1</v>
      </c>
      <c r="L310" s="849">
        <v>4</v>
      </c>
      <c r="M310" s="850">
        <v>5816.92</v>
      </c>
    </row>
    <row r="311" spans="1:13" ht="14.4" customHeight="1" x14ac:dyDescent="0.3">
      <c r="A311" s="831" t="s">
        <v>1863</v>
      </c>
      <c r="B311" s="832" t="s">
        <v>2805</v>
      </c>
      <c r="C311" s="832" t="s">
        <v>2110</v>
      </c>
      <c r="D311" s="832" t="s">
        <v>2111</v>
      </c>
      <c r="E311" s="832" t="s">
        <v>2112</v>
      </c>
      <c r="F311" s="849">
        <v>7</v>
      </c>
      <c r="G311" s="849">
        <v>5278.28</v>
      </c>
      <c r="H311" s="837">
        <v>1</v>
      </c>
      <c r="I311" s="849"/>
      <c r="J311" s="849"/>
      <c r="K311" s="837">
        <v>0</v>
      </c>
      <c r="L311" s="849">
        <v>7</v>
      </c>
      <c r="M311" s="850">
        <v>5278.28</v>
      </c>
    </row>
    <row r="312" spans="1:13" ht="14.4" customHeight="1" x14ac:dyDescent="0.3">
      <c r="A312" s="831" t="s">
        <v>1863</v>
      </c>
      <c r="B312" s="832" t="s">
        <v>2805</v>
      </c>
      <c r="C312" s="832" t="s">
        <v>2315</v>
      </c>
      <c r="D312" s="832" t="s">
        <v>2111</v>
      </c>
      <c r="E312" s="832" t="s">
        <v>2316</v>
      </c>
      <c r="F312" s="849">
        <v>12</v>
      </c>
      <c r="G312" s="849">
        <v>13572.719999999998</v>
      </c>
      <c r="H312" s="837">
        <v>1</v>
      </c>
      <c r="I312" s="849"/>
      <c r="J312" s="849"/>
      <c r="K312" s="837">
        <v>0</v>
      </c>
      <c r="L312" s="849">
        <v>12</v>
      </c>
      <c r="M312" s="850">
        <v>13572.719999999998</v>
      </c>
    </row>
    <row r="313" spans="1:13" ht="14.4" customHeight="1" x14ac:dyDescent="0.3">
      <c r="A313" s="831" t="s">
        <v>1863</v>
      </c>
      <c r="B313" s="832" t="s">
        <v>2805</v>
      </c>
      <c r="C313" s="832" t="s">
        <v>2260</v>
      </c>
      <c r="D313" s="832" t="s">
        <v>2111</v>
      </c>
      <c r="E313" s="832" t="s">
        <v>2261</v>
      </c>
      <c r="F313" s="849">
        <v>9</v>
      </c>
      <c r="G313" s="849">
        <v>13572.72</v>
      </c>
      <c r="H313" s="837">
        <v>1</v>
      </c>
      <c r="I313" s="849"/>
      <c r="J313" s="849"/>
      <c r="K313" s="837">
        <v>0</v>
      </c>
      <c r="L313" s="849">
        <v>9</v>
      </c>
      <c r="M313" s="850">
        <v>13572.72</v>
      </c>
    </row>
    <row r="314" spans="1:13" ht="14.4" customHeight="1" x14ac:dyDescent="0.3">
      <c r="A314" s="831" t="s">
        <v>1863</v>
      </c>
      <c r="B314" s="832" t="s">
        <v>2805</v>
      </c>
      <c r="C314" s="832" t="s">
        <v>2382</v>
      </c>
      <c r="D314" s="832" t="s">
        <v>2383</v>
      </c>
      <c r="E314" s="832" t="s">
        <v>2112</v>
      </c>
      <c r="F314" s="849">
        <v>12</v>
      </c>
      <c r="G314" s="849">
        <v>7755.84</v>
      </c>
      <c r="H314" s="837">
        <v>1</v>
      </c>
      <c r="I314" s="849"/>
      <c r="J314" s="849"/>
      <c r="K314" s="837">
        <v>0</v>
      </c>
      <c r="L314" s="849">
        <v>12</v>
      </c>
      <c r="M314" s="850">
        <v>7755.84</v>
      </c>
    </row>
    <row r="315" spans="1:13" ht="14.4" customHeight="1" x14ac:dyDescent="0.3">
      <c r="A315" s="831" t="s">
        <v>1863</v>
      </c>
      <c r="B315" s="832" t="s">
        <v>1541</v>
      </c>
      <c r="C315" s="832" t="s">
        <v>1667</v>
      </c>
      <c r="D315" s="832" t="s">
        <v>677</v>
      </c>
      <c r="E315" s="832" t="s">
        <v>927</v>
      </c>
      <c r="F315" s="849"/>
      <c r="G315" s="849"/>
      <c r="H315" s="837"/>
      <c r="I315" s="849">
        <v>17</v>
      </c>
      <c r="J315" s="849">
        <v>0</v>
      </c>
      <c r="K315" s="837"/>
      <c r="L315" s="849">
        <v>17</v>
      </c>
      <c r="M315" s="850">
        <v>0</v>
      </c>
    </row>
    <row r="316" spans="1:13" ht="14.4" customHeight="1" x14ac:dyDescent="0.3">
      <c r="A316" s="831" t="s">
        <v>1863</v>
      </c>
      <c r="B316" s="832" t="s">
        <v>2806</v>
      </c>
      <c r="C316" s="832" t="s">
        <v>2215</v>
      </c>
      <c r="D316" s="832" t="s">
        <v>2216</v>
      </c>
      <c r="E316" s="832" t="s">
        <v>2217</v>
      </c>
      <c r="F316" s="849"/>
      <c r="G316" s="849"/>
      <c r="H316" s="837">
        <v>0</v>
      </c>
      <c r="I316" s="849">
        <v>1</v>
      </c>
      <c r="J316" s="849">
        <v>60.39</v>
      </c>
      <c r="K316" s="837">
        <v>1</v>
      </c>
      <c r="L316" s="849">
        <v>1</v>
      </c>
      <c r="M316" s="850">
        <v>60.39</v>
      </c>
    </row>
    <row r="317" spans="1:13" ht="14.4" customHeight="1" x14ac:dyDescent="0.3">
      <c r="A317" s="831" t="s">
        <v>1863</v>
      </c>
      <c r="B317" s="832" t="s">
        <v>2807</v>
      </c>
      <c r="C317" s="832" t="s">
        <v>2155</v>
      </c>
      <c r="D317" s="832" t="s">
        <v>2156</v>
      </c>
      <c r="E317" s="832" t="s">
        <v>2157</v>
      </c>
      <c r="F317" s="849"/>
      <c r="G317" s="849"/>
      <c r="H317" s="837">
        <v>0</v>
      </c>
      <c r="I317" s="849">
        <v>4</v>
      </c>
      <c r="J317" s="849">
        <v>411.6</v>
      </c>
      <c r="K317" s="837">
        <v>1</v>
      </c>
      <c r="L317" s="849">
        <v>4</v>
      </c>
      <c r="M317" s="850">
        <v>411.6</v>
      </c>
    </row>
    <row r="318" spans="1:13" ht="14.4" customHeight="1" x14ac:dyDescent="0.3">
      <c r="A318" s="831" t="s">
        <v>1863</v>
      </c>
      <c r="B318" s="832" t="s">
        <v>2815</v>
      </c>
      <c r="C318" s="832" t="s">
        <v>2424</v>
      </c>
      <c r="D318" s="832" t="s">
        <v>2425</v>
      </c>
      <c r="E318" s="832" t="s">
        <v>2330</v>
      </c>
      <c r="F318" s="849"/>
      <c r="G318" s="849"/>
      <c r="H318" s="837">
        <v>0</v>
      </c>
      <c r="I318" s="849">
        <v>6</v>
      </c>
      <c r="J318" s="849">
        <v>4581.78</v>
      </c>
      <c r="K318" s="837">
        <v>1</v>
      </c>
      <c r="L318" s="849">
        <v>6</v>
      </c>
      <c r="M318" s="850">
        <v>4581.78</v>
      </c>
    </row>
    <row r="319" spans="1:13" ht="14.4" customHeight="1" x14ac:dyDescent="0.3">
      <c r="A319" s="831" t="s">
        <v>1863</v>
      </c>
      <c r="B319" s="832" t="s">
        <v>2815</v>
      </c>
      <c r="C319" s="832" t="s">
        <v>2572</v>
      </c>
      <c r="D319" s="832" t="s">
        <v>2425</v>
      </c>
      <c r="E319" s="832" t="s">
        <v>2573</v>
      </c>
      <c r="F319" s="849"/>
      <c r="G319" s="849"/>
      <c r="H319" s="837">
        <v>0</v>
      </c>
      <c r="I319" s="849">
        <v>3</v>
      </c>
      <c r="J319" s="849">
        <v>2581.56</v>
      </c>
      <c r="K319" s="837">
        <v>1</v>
      </c>
      <c r="L319" s="849">
        <v>3</v>
      </c>
      <c r="M319" s="850">
        <v>2581.56</v>
      </c>
    </row>
    <row r="320" spans="1:13" ht="14.4" customHeight="1" x14ac:dyDescent="0.3">
      <c r="A320" s="831" t="s">
        <v>1863</v>
      </c>
      <c r="B320" s="832" t="s">
        <v>2808</v>
      </c>
      <c r="C320" s="832" t="s">
        <v>2196</v>
      </c>
      <c r="D320" s="832" t="s">
        <v>2197</v>
      </c>
      <c r="E320" s="832" t="s">
        <v>2198</v>
      </c>
      <c r="F320" s="849">
        <v>5</v>
      </c>
      <c r="G320" s="849">
        <v>1692.9</v>
      </c>
      <c r="H320" s="837">
        <v>1</v>
      </c>
      <c r="I320" s="849"/>
      <c r="J320" s="849"/>
      <c r="K320" s="837">
        <v>0</v>
      </c>
      <c r="L320" s="849">
        <v>5</v>
      </c>
      <c r="M320" s="850">
        <v>1692.9</v>
      </c>
    </row>
    <row r="321" spans="1:13" ht="14.4" customHeight="1" x14ac:dyDescent="0.3">
      <c r="A321" s="831" t="s">
        <v>1863</v>
      </c>
      <c r="B321" s="832" t="s">
        <v>2808</v>
      </c>
      <c r="C321" s="832" t="s">
        <v>2271</v>
      </c>
      <c r="D321" s="832" t="s">
        <v>2272</v>
      </c>
      <c r="E321" s="832" t="s">
        <v>2198</v>
      </c>
      <c r="F321" s="849">
        <v>7</v>
      </c>
      <c r="G321" s="849">
        <v>2370.06</v>
      </c>
      <c r="H321" s="837">
        <v>1</v>
      </c>
      <c r="I321" s="849"/>
      <c r="J321" s="849"/>
      <c r="K321" s="837">
        <v>0</v>
      </c>
      <c r="L321" s="849">
        <v>7</v>
      </c>
      <c r="M321" s="850">
        <v>2370.06</v>
      </c>
    </row>
    <row r="322" spans="1:13" ht="14.4" customHeight="1" x14ac:dyDescent="0.3">
      <c r="A322" s="831" t="s">
        <v>1863</v>
      </c>
      <c r="B322" s="832" t="s">
        <v>2808</v>
      </c>
      <c r="C322" s="832" t="s">
        <v>2620</v>
      </c>
      <c r="D322" s="832" t="s">
        <v>2197</v>
      </c>
      <c r="E322" s="832" t="s">
        <v>2205</v>
      </c>
      <c r="F322" s="849">
        <v>3</v>
      </c>
      <c r="G322" s="849">
        <v>2031.5099999999998</v>
      </c>
      <c r="H322" s="837">
        <v>1</v>
      </c>
      <c r="I322" s="849"/>
      <c r="J322" s="849"/>
      <c r="K322" s="837">
        <v>0</v>
      </c>
      <c r="L322" s="849">
        <v>3</v>
      </c>
      <c r="M322" s="850">
        <v>2031.5099999999998</v>
      </c>
    </row>
    <row r="323" spans="1:13" ht="14.4" customHeight="1" x14ac:dyDescent="0.3">
      <c r="A323" s="831" t="s">
        <v>1863</v>
      </c>
      <c r="B323" s="832" t="s">
        <v>2808</v>
      </c>
      <c r="C323" s="832" t="s">
        <v>2199</v>
      </c>
      <c r="D323" s="832" t="s">
        <v>2195</v>
      </c>
      <c r="E323" s="832" t="s">
        <v>2198</v>
      </c>
      <c r="F323" s="849"/>
      <c r="G323" s="849"/>
      <c r="H323" s="837">
        <v>0</v>
      </c>
      <c r="I323" s="849">
        <v>17</v>
      </c>
      <c r="J323" s="849">
        <v>5755.8600000000006</v>
      </c>
      <c r="K323" s="837">
        <v>1</v>
      </c>
      <c r="L323" s="849">
        <v>17</v>
      </c>
      <c r="M323" s="850">
        <v>5755.8600000000006</v>
      </c>
    </row>
    <row r="324" spans="1:13" ht="14.4" customHeight="1" x14ac:dyDescent="0.3">
      <c r="A324" s="831" t="s">
        <v>1863</v>
      </c>
      <c r="B324" s="832" t="s">
        <v>2808</v>
      </c>
      <c r="C324" s="832" t="s">
        <v>2200</v>
      </c>
      <c r="D324" s="832" t="s">
        <v>2195</v>
      </c>
      <c r="E324" s="832" t="s">
        <v>2201</v>
      </c>
      <c r="F324" s="849"/>
      <c r="G324" s="849"/>
      <c r="H324" s="837">
        <v>0</v>
      </c>
      <c r="I324" s="849">
        <v>1</v>
      </c>
      <c r="J324" s="849">
        <v>1286.6199999999999</v>
      </c>
      <c r="K324" s="837">
        <v>1</v>
      </c>
      <c r="L324" s="849">
        <v>1</v>
      </c>
      <c r="M324" s="850">
        <v>1286.6199999999999</v>
      </c>
    </row>
    <row r="325" spans="1:13" ht="14.4" customHeight="1" x14ac:dyDescent="0.3">
      <c r="A325" s="831" t="s">
        <v>1863</v>
      </c>
      <c r="B325" s="832" t="s">
        <v>2808</v>
      </c>
      <c r="C325" s="832" t="s">
        <v>2206</v>
      </c>
      <c r="D325" s="832" t="s">
        <v>2195</v>
      </c>
      <c r="E325" s="832" t="s">
        <v>2207</v>
      </c>
      <c r="F325" s="849"/>
      <c r="G325" s="849"/>
      <c r="H325" s="837">
        <v>0</v>
      </c>
      <c r="I325" s="849">
        <v>6</v>
      </c>
      <c r="J325" s="849">
        <v>15439.32</v>
      </c>
      <c r="K325" s="837">
        <v>1</v>
      </c>
      <c r="L325" s="849">
        <v>6</v>
      </c>
      <c r="M325" s="850">
        <v>15439.32</v>
      </c>
    </row>
    <row r="326" spans="1:13" ht="14.4" customHeight="1" x14ac:dyDescent="0.3">
      <c r="A326" s="831" t="s">
        <v>1863</v>
      </c>
      <c r="B326" s="832" t="s">
        <v>2808</v>
      </c>
      <c r="C326" s="832" t="s">
        <v>2621</v>
      </c>
      <c r="D326" s="832" t="s">
        <v>2622</v>
      </c>
      <c r="E326" s="832" t="s">
        <v>2623</v>
      </c>
      <c r="F326" s="849">
        <v>2</v>
      </c>
      <c r="G326" s="849">
        <v>3430.96</v>
      </c>
      <c r="H326" s="837">
        <v>1</v>
      </c>
      <c r="I326" s="849"/>
      <c r="J326" s="849"/>
      <c r="K326" s="837">
        <v>0</v>
      </c>
      <c r="L326" s="849">
        <v>2</v>
      </c>
      <c r="M326" s="850">
        <v>3430.96</v>
      </c>
    </row>
    <row r="327" spans="1:13" ht="14.4" customHeight="1" x14ac:dyDescent="0.3">
      <c r="A327" s="831" t="s">
        <v>1863</v>
      </c>
      <c r="B327" s="832" t="s">
        <v>1686</v>
      </c>
      <c r="C327" s="832" t="s">
        <v>2551</v>
      </c>
      <c r="D327" s="832" t="s">
        <v>2552</v>
      </c>
      <c r="E327" s="832" t="s">
        <v>2553</v>
      </c>
      <c r="F327" s="849">
        <v>1</v>
      </c>
      <c r="G327" s="849">
        <v>18.809999999999999</v>
      </c>
      <c r="H327" s="837">
        <v>1</v>
      </c>
      <c r="I327" s="849"/>
      <c r="J327" s="849"/>
      <c r="K327" s="837">
        <v>0</v>
      </c>
      <c r="L327" s="849">
        <v>1</v>
      </c>
      <c r="M327" s="850">
        <v>18.809999999999999</v>
      </c>
    </row>
    <row r="328" spans="1:13" ht="14.4" customHeight="1" x14ac:dyDescent="0.3">
      <c r="A328" s="831" t="s">
        <v>1863</v>
      </c>
      <c r="B328" s="832" t="s">
        <v>1544</v>
      </c>
      <c r="C328" s="832" t="s">
        <v>2599</v>
      </c>
      <c r="D328" s="832" t="s">
        <v>2600</v>
      </c>
      <c r="E328" s="832" t="s">
        <v>2601</v>
      </c>
      <c r="F328" s="849"/>
      <c r="G328" s="849"/>
      <c r="H328" s="837"/>
      <c r="I328" s="849">
        <v>4</v>
      </c>
      <c r="J328" s="849">
        <v>0</v>
      </c>
      <c r="K328" s="837"/>
      <c r="L328" s="849">
        <v>4</v>
      </c>
      <c r="M328" s="850">
        <v>0</v>
      </c>
    </row>
    <row r="329" spans="1:13" ht="14.4" customHeight="1" x14ac:dyDescent="0.3">
      <c r="A329" s="831" t="s">
        <v>1863</v>
      </c>
      <c r="B329" s="832" t="s">
        <v>1692</v>
      </c>
      <c r="C329" s="832" t="s">
        <v>2641</v>
      </c>
      <c r="D329" s="832" t="s">
        <v>2642</v>
      </c>
      <c r="E329" s="832" t="s">
        <v>1989</v>
      </c>
      <c r="F329" s="849">
        <v>1</v>
      </c>
      <c r="G329" s="849">
        <v>0</v>
      </c>
      <c r="H329" s="837"/>
      <c r="I329" s="849"/>
      <c r="J329" s="849"/>
      <c r="K329" s="837"/>
      <c r="L329" s="849">
        <v>1</v>
      </c>
      <c r="M329" s="850">
        <v>0</v>
      </c>
    </row>
    <row r="330" spans="1:13" ht="14.4" customHeight="1" x14ac:dyDescent="0.3">
      <c r="A330" s="831" t="s">
        <v>1863</v>
      </c>
      <c r="B330" s="832" t="s">
        <v>1692</v>
      </c>
      <c r="C330" s="832" t="s">
        <v>1693</v>
      </c>
      <c r="D330" s="832" t="s">
        <v>1011</v>
      </c>
      <c r="E330" s="832" t="s">
        <v>1694</v>
      </c>
      <c r="F330" s="849"/>
      <c r="G330" s="849"/>
      <c r="H330" s="837"/>
      <c r="I330" s="849">
        <v>2</v>
      </c>
      <c r="J330" s="849">
        <v>0</v>
      </c>
      <c r="K330" s="837"/>
      <c r="L330" s="849">
        <v>2</v>
      </c>
      <c r="M330" s="850">
        <v>0</v>
      </c>
    </row>
    <row r="331" spans="1:13" ht="14.4" customHeight="1" x14ac:dyDescent="0.3">
      <c r="A331" s="831" t="s">
        <v>1863</v>
      </c>
      <c r="B331" s="832" t="s">
        <v>2809</v>
      </c>
      <c r="C331" s="832" t="s">
        <v>2115</v>
      </c>
      <c r="D331" s="832" t="s">
        <v>756</v>
      </c>
      <c r="E331" s="832" t="s">
        <v>757</v>
      </c>
      <c r="F331" s="849"/>
      <c r="G331" s="849"/>
      <c r="H331" s="837">
        <v>0</v>
      </c>
      <c r="I331" s="849">
        <v>3</v>
      </c>
      <c r="J331" s="849">
        <v>197.96999999999997</v>
      </c>
      <c r="K331" s="837">
        <v>1</v>
      </c>
      <c r="L331" s="849">
        <v>3</v>
      </c>
      <c r="M331" s="850">
        <v>197.96999999999997</v>
      </c>
    </row>
    <row r="332" spans="1:13" ht="14.4" customHeight="1" x14ac:dyDescent="0.3">
      <c r="A332" s="831" t="s">
        <v>1863</v>
      </c>
      <c r="B332" s="832" t="s">
        <v>1699</v>
      </c>
      <c r="C332" s="832" t="s">
        <v>2566</v>
      </c>
      <c r="D332" s="832" t="s">
        <v>2567</v>
      </c>
      <c r="E332" s="832" t="s">
        <v>757</v>
      </c>
      <c r="F332" s="849">
        <v>3</v>
      </c>
      <c r="G332" s="849">
        <v>396</v>
      </c>
      <c r="H332" s="837">
        <v>1</v>
      </c>
      <c r="I332" s="849"/>
      <c r="J332" s="849"/>
      <c r="K332" s="837">
        <v>0</v>
      </c>
      <c r="L332" s="849">
        <v>3</v>
      </c>
      <c r="M332" s="850">
        <v>396</v>
      </c>
    </row>
    <row r="333" spans="1:13" ht="14.4" customHeight="1" x14ac:dyDescent="0.3">
      <c r="A333" s="831" t="s">
        <v>1863</v>
      </c>
      <c r="B333" s="832" t="s">
        <v>2810</v>
      </c>
      <c r="C333" s="832" t="s">
        <v>2638</v>
      </c>
      <c r="D333" s="832" t="s">
        <v>2235</v>
      </c>
      <c r="E333" s="832" t="s">
        <v>2639</v>
      </c>
      <c r="F333" s="849"/>
      <c r="G333" s="849"/>
      <c r="H333" s="837">
        <v>0</v>
      </c>
      <c r="I333" s="849">
        <v>1</v>
      </c>
      <c r="J333" s="849">
        <v>161.06</v>
      </c>
      <c r="K333" s="837">
        <v>1</v>
      </c>
      <c r="L333" s="849">
        <v>1</v>
      </c>
      <c r="M333" s="850">
        <v>161.06</v>
      </c>
    </row>
    <row r="334" spans="1:13" ht="14.4" customHeight="1" x14ac:dyDescent="0.3">
      <c r="A334" s="831" t="s">
        <v>1863</v>
      </c>
      <c r="B334" s="832" t="s">
        <v>2810</v>
      </c>
      <c r="C334" s="832" t="s">
        <v>2237</v>
      </c>
      <c r="D334" s="832" t="s">
        <v>2235</v>
      </c>
      <c r="E334" s="832" t="s">
        <v>2238</v>
      </c>
      <c r="F334" s="849"/>
      <c r="G334" s="849"/>
      <c r="H334" s="837">
        <v>0</v>
      </c>
      <c r="I334" s="849">
        <v>2</v>
      </c>
      <c r="J334" s="849">
        <v>1066.8599999999999</v>
      </c>
      <c r="K334" s="837">
        <v>1</v>
      </c>
      <c r="L334" s="849">
        <v>2</v>
      </c>
      <c r="M334" s="850">
        <v>1066.8599999999999</v>
      </c>
    </row>
    <row r="335" spans="1:13" ht="14.4" customHeight="1" x14ac:dyDescent="0.3">
      <c r="A335" s="831" t="s">
        <v>1863</v>
      </c>
      <c r="B335" s="832" t="s">
        <v>2817</v>
      </c>
      <c r="C335" s="832" t="s">
        <v>2263</v>
      </c>
      <c r="D335" s="832" t="s">
        <v>2264</v>
      </c>
      <c r="E335" s="832" t="s">
        <v>2265</v>
      </c>
      <c r="F335" s="849"/>
      <c r="G335" s="849"/>
      <c r="H335" s="837">
        <v>0</v>
      </c>
      <c r="I335" s="849">
        <v>5</v>
      </c>
      <c r="J335" s="849">
        <v>2808.8</v>
      </c>
      <c r="K335" s="837">
        <v>1</v>
      </c>
      <c r="L335" s="849">
        <v>5</v>
      </c>
      <c r="M335" s="850">
        <v>2808.8</v>
      </c>
    </row>
    <row r="336" spans="1:13" ht="14.4" customHeight="1" x14ac:dyDescent="0.3">
      <c r="A336" s="831" t="s">
        <v>1863</v>
      </c>
      <c r="B336" s="832" t="s">
        <v>2830</v>
      </c>
      <c r="C336" s="832" t="s">
        <v>2587</v>
      </c>
      <c r="D336" s="832" t="s">
        <v>2588</v>
      </c>
      <c r="E336" s="832" t="s">
        <v>2589</v>
      </c>
      <c r="F336" s="849"/>
      <c r="G336" s="849"/>
      <c r="H336" s="837">
        <v>0</v>
      </c>
      <c r="I336" s="849">
        <v>1</v>
      </c>
      <c r="J336" s="849">
        <v>68.19</v>
      </c>
      <c r="K336" s="837">
        <v>1</v>
      </c>
      <c r="L336" s="849">
        <v>1</v>
      </c>
      <c r="M336" s="850">
        <v>68.19</v>
      </c>
    </row>
    <row r="337" spans="1:13" ht="14.4" customHeight="1" x14ac:dyDescent="0.3">
      <c r="A337" s="831" t="s">
        <v>1863</v>
      </c>
      <c r="B337" s="832" t="s">
        <v>2812</v>
      </c>
      <c r="C337" s="832" t="s">
        <v>2241</v>
      </c>
      <c r="D337" s="832" t="s">
        <v>2242</v>
      </c>
      <c r="E337" s="832" t="s">
        <v>2243</v>
      </c>
      <c r="F337" s="849">
        <v>1</v>
      </c>
      <c r="G337" s="849">
        <v>99.94</v>
      </c>
      <c r="H337" s="837">
        <v>1</v>
      </c>
      <c r="I337" s="849"/>
      <c r="J337" s="849"/>
      <c r="K337" s="837">
        <v>0</v>
      </c>
      <c r="L337" s="849">
        <v>1</v>
      </c>
      <c r="M337" s="850">
        <v>99.94</v>
      </c>
    </row>
    <row r="338" spans="1:13" ht="14.4" customHeight="1" x14ac:dyDescent="0.3">
      <c r="A338" s="831" t="s">
        <v>1864</v>
      </c>
      <c r="B338" s="832" t="s">
        <v>1686</v>
      </c>
      <c r="C338" s="832" t="s">
        <v>1973</v>
      </c>
      <c r="D338" s="832" t="s">
        <v>1974</v>
      </c>
      <c r="E338" s="832" t="s">
        <v>1689</v>
      </c>
      <c r="F338" s="849">
        <v>1</v>
      </c>
      <c r="G338" s="849">
        <v>9.4</v>
      </c>
      <c r="H338" s="837">
        <v>1</v>
      </c>
      <c r="I338" s="849"/>
      <c r="J338" s="849"/>
      <c r="K338" s="837">
        <v>0</v>
      </c>
      <c r="L338" s="849">
        <v>1</v>
      </c>
      <c r="M338" s="850">
        <v>9.4</v>
      </c>
    </row>
    <row r="339" spans="1:13" ht="14.4" customHeight="1" x14ac:dyDescent="0.3">
      <c r="A339" s="831" t="s">
        <v>1864</v>
      </c>
      <c r="B339" s="832" t="s">
        <v>1692</v>
      </c>
      <c r="C339" s="832" t="s">
        <v>1987</v>
      </c>
      <c r="D339" s="832" t="s">
        <v>1988</v>
      </c>
      <c r="E339" s="832" t="s">
        <v>1989</v>
      </c>
      <c r="F339" s="849">
        <v>1</v>
      </c>
      <c r="G339" s="849">
        <v>0</v>
      </c>
      <c r="H339" s="837"/>
      <c r="I339" s="849"/>
      <c r="J339" s="849"/>
      <c r="K339" s="837"/>
      <c r="L339" s="849">
        <v>1</v>
      </c>
      <c r="M339" s="850">
        <v>0</v>
      </c>
    </row>
    <row r="340" spans="1:13" ht="14.4" customHeight="1" x14ac:dyDescent="0.3">
      <c r="A340" s="831" t="s">
        <v>1865</v>
      </c>
      <c r="B340" s="832" t="s">
        <v>2831</v>
      </c>
      <c r="C340" s="832" t="s">
        <v>1999</v>
      </c>
      <c r="D340" s="832" t="s">
        <v>2000</v>
      </c>
      <c r="E340" s="832" t="s">
        <v>2001</v>
      </c>
      <c r="F340" s="849"/>
      <c r="G340" s="849"/>
      <c r="H340" s="837">
        <v>0</v>
      </c>
      <c r="I340" s="849">
        <v>3</v>
      </c>
      <c r="J340" s="849">
        <v>2018.8500000000001</v>
      </c>
      <c r="K340" s="837">
        <v>1</v>
      </c>
      <c r="L340" s="849">
        <v>3</v>
      </c>
      <c r="M340" s="850">
        <v>2018.8500000000001</v>
      </c>
    </row>
    <row r="341" spans="1:13" ht="14.4" customHeight="1" x14ac:dyDescent="0.3">
      <c r="A341" s="831" t="s">
        <v>1865</v>
      </c>
      <c r="B341" s="832" t="s">
        <v>2827</v>
      </c>
      <c r="C341" s="832" t="s">
        <v>2670</v>
      </c>
      <c r="D341" s="832" t="s">
        <v>2671</v>
      </c>
      <c r="E341" s="832" t="s">
        <v>2672</v>
      </c>
      <c r="F341" s="849"/>
      <c r="G341" s="849"/>
      <c r="H341" s="837">
        <v>0</v>
      </c>
      <c r="I341" s="849">
        <v>3</v>
      </c>
      <c r="J341" s="849">
        <v>308.54999999999995</v>
      </c>
      <c r="K341" s="837">
        <v>1</v>
      </c>
      <c r="L341" s="849">
        <v>3</v>
      </c>
      <c r="M341" s="850">
        <v>308.54999999999995</v>
      </c>
    </row>
    <row r="342" spans="1:13" ht="14.4" customHeight="1" x14ac:dyDescent="0.3">
      <c r="A342" s="831" t="s">
        <v>1865</v>
      </c>
      <c r="B342" s="832" t="s">
        <v>1752</v>
      </c>
      <c r="C342" s="832" t="s">
        <v>2667</v>
      </c>
      <c r="D342" s="832" t="s">
        <v>1754</v>
      </c>
      <c r="E342" s="832" t="s">
        <v>2668</v>
      </c>
      <c r="F342" s="849"/>
      <c r="G342" s="849"/>
      <c r="H342" s="837">
        <v>0</v>
      </c>
      <c r="I342" s="849">
        <v>2</v>
      </c>
      <c r="J342" s="849">
        <v>281.92</v>
      </c>
      <c r="K342" s="837">
        <v>1</v>
      </c>
      <c r="L342" s="849">
        <v>2</v>
      </c>
      <c r="M342" s="850">
        <v>281.92</v>
      </c>
    </row>
    <row r="343" spans="1:13" ht="14.4" customHeight="1" x14ac:dyDescent="0.3">
      <c r="A343" s="831" t="s">
        <v>1866</v>
      </c>
      <c r="B343" s="832" t="s">
        <v>2816</v>
      </c>
      <c r="C343" s="832" t="s">
        <v>2038</v>
      </c>
      <c r="D343" s="832" t="s">
        <v>1886</v>
      </c>
      <c r="E343" s="832" t="s">
        <v>2039</v>
      </c>
      <c r="F343" s="849"/>
      <c r="G343" s="849"/>
      <c r="H343" s="837">
        <v>0</v>
      </c>
      <c r="I343" s="849">
        <v>1</v>
      </c>
      <c r="J343" s="849">
        <v>272.83</v>
      </c>
      <c r="K343" s="837">
        <v>1</v>
      </c>
      <c r="L343" s="849">
        <v>1</v>
      </c>
      <c r="M343" s="850">
        <v>272.83</v>
      </c>
    </row>
    <row r="344" spans="1:13" ht="14.4" customHeight="1" thickBot="1" x14ac:dyDescent="0.35">
      <c r="A344" s="839" t="s">
        <v>1872</v>
      </c>
      <c r="B344" s="840" t="s">
        <v>1721</v>
      </c>
      <c r="C344" s="840" t="s">
        <v>1933</v>
      </c>
      <c r="D344" s="840" t="s">
        <v>1723</v>
      </c>
      <c r="E344" s="840" t="s">
        <v>1934</v>
      </c>
      <c r="F344" s="851"/>
      <c r="G344" s="851"/>
      <c r="H344" s="845">
        <v>0</v>
      </c>
      <c r="I344" s="851">
        <v>1</v>
      </c>
      <c r="J344" s="851">
        <v>414.07</v>
      </c>
      <c r="K344" s="845">
        <v>1</v>
      </c>
      <c r="L344" s="851">
        <v>1</v>
      </c>
      <c r="M344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2833</v>
      </c>
      <c r="C6" s="731">
        <v>108.15326</v>
      </c>
      <c r="D6" s="731">
        <v>67.135180000000005</v>
      </c>
      <c r="E6" s="731"/>
      <c r="F6" s="731">
        <v>143.46162000000001</v>
      </c>
      <c r="G6" s="731">
        <v>128.33334085083007</v>
      </c>
      <c r="H6" s="731">
        <v>15.128279149169941</v>
      </c>
      <c r="I6" s="732">
        <v>1.1178826877635368</v>
      </c>
      <c r="J6" s="733" t="s">
        <v>1</v>
      </c>
    </row>
    <row r="7" spans="1:10" ht="14.4" customHeight="1" x14ac:dyDescent="0.3">
      <c r="A7" s="729" t="s">
        <v>568</v>
      </c>
      <c r="B7" s="730" t="s">
        <v>2834</v>
      </c>
      <c r="C7" s="731">
        <v>0.24905000000000002</v>
      </c>
      <c r="D7" s="731">
        <v>0</v>
      </c>
      <c r="E7" s="731"/>
      <c r="F7" s="731">
        <v>1.5227999999999999</v>
      </c>
      <c r="G7" s="731">
        <v>0.66666667175292971</v>
      </c>
      <c r="H7" s="731">
        <v>0.85613332824707022</v>
      </c>
      <c r="I7" s="732">
        <v>2.2841999825729369</v>
      </c>
      <c r="J7" s="733" t="s">
        <v>1</v>
      </c>
    </row>
    <row r="8" spans="1:10" ht="14.4" customHeight="1" x14ac:dyDescent="0.3">
      <c r="A8" s="729" t="s">
        <v>568</v>
      </c>
      <c r="B8" s="730" t="s">
        <v>2835</v>
      </c>
      <c r="C8" s="731">
        <v>175.82321999999999</v>
      </c>
      <c r="D8" s="731">
        <v>106.64398</v>
      </c>
      <c r="E8" s="731"/>
      <c r="F8" s="731">
        <v>193.05209999999997</v>
      </c>
      <c r="G8" s="731">
        <v>176.66665902709963</v>
      </c>
      <c r="H8" s="731">
        <v>16.385440972900341</v>
      </c>
      <c r="I8" s="732">
        <v>1.0927477831025656</v>
      </c>
      <c r="J8" s="733" t="s">
        <v>1</v>
      </c>
    </row>
    <row r="9" spans="1:10" ht="14.4" customHeight="1" x14ac:dyDescent="0.3">
      <c r="A9" s="729" t="s">
        <v>568</v>
      </c>
      <c r="B9" s="730" t="s">
        <v>2836</v>
      </c>
      <c r="C9" s="731">
        <v>1324.21541</v>
      </c>
      <c r="D9" s="731">
        <v>808.18849999999998</v>
      </c>
      <c r="E9" s="731"/>
      <c r="F9" s="731">
        <v>1159.4928500000001</v>
      </c>
      <c r="G9" s="731">
        <v>1558.9055454101563</v>
      </c>
      <c r="H9" s="731">
        <v>-399.41269541015618</v>
      </c>
      <c r="I9" s="732">
        <v>0.74378646827825057</v>
      </c>
      <c r="J9" s="733" t="s">
        <v>1</v>
      </c>
    </row>
    <row r="10" spans="1:10" ht="14.4" customHeight="1" x14ac:dyDescent="0.3">
      <c r="A10" s="729" t="s">
        <v>568</v>
      </c>
      <c r="B10" s="730" t="s">
        <v>2837</v>
      </c>
      <c r="C10" s="731">
        <v>0</v>
      </c>
      <c r="D10" s="731">
        <v>0</v>
      </c>
      <c r="E10" s="731"/>
      <c r="F10" s="731">
        <v>5.1663000000000006</v>
      </c>
      <c r="G10" s="731">
        <v>0.83333331298828128</v>
      </c>
      <c r="H10" s="731">
        <v>4.3329666870117194</v>
      </c>
      <c r="I10" s="732">
        <v>6.1995601513564491</v>
      </c>
      <c r="J10" s="733" t="s">
        <v>1</v>
      </c>
    </row>
    <row r="11" spans="1:10" ht="14.4" customHeight="1" x14ac:dyDescent="0.3">
      <c r="A11" s="729" t="s">
        <v>568</v>
      </c>
      <c r="B11" s="730" t="s">
        <v>2838</v>
      </c>
      <c r="C11" s="731">
        <v>85.139519999999976</v>
      </c>
      <c r="D11" s="731">
        <v>68.923390000000012</v>
      </c>
      <c r="E11" s="731"/>
      <c r="F11" s="731">
        <v>142.69728999999998</v>
      </c>
      <c r="G11" s="731">
        <v>94.999997726440441</v>
      </c>
      <c r="H11" s="731">
        <v>47.69729227355954</v>
      </c>
      <c r="I11" s="732">
        <v>1.5020767727901156</v>
      </c>
      <c r="J11" s="733" t="s">
        <v>1</v>
      </c>
    </row>
    <row r="12" spans="1:10" ht="14.4" customHeight="1" x14ac:dyDescent="0.3">
      <c r="A12" s="729" t="s">
        <v>568</v>
      </c>
      <c r="B12" s="730" t="s">
        <v>2839</v>
      </c>
      <c r="C12" s="731">
        <v>12.665009999999999</v>
      </c>
      <c r="D12" s="731">
        <v>2.94354</v>
      </c>
      <c r="E12" s="731"/>
      <c r="F12" s="731">
        <v>5.5227599999999999</v>
      </c>
      <c r="G12" s="731">
        <v>8.5000001678466788</v>
      </c>
      <c r="H12" s="731">
        <v>-2.9772401678466789</v>
      </c>
      <c r="I12" s="732">
        <v>0.64973645775810507</v>
      </c>
      <c r="J12" s="733" t="s">
        <v>1</v>
      </c>
    </row>
    <row r="13" spans="1:10" ht="14.4" customHeight="1" x14ac:dyDescent="0.3">
      <c r="A13" s="729" t="s">
        <v>568</v>
      </c>
      <c r="B13" s="730" t="s">
        <v>2840</v>
      </c>
      <c r="C13" s="731">
        <v>100.21041</v>
      </c>
      <c r="D13" s="731">
        <v>26.28417</v>
      </c>
      <c r="E13" s="731"/>
      <c r="F13" s="731">
        <v>83.72769000000001</v>
      </c>
      <c r="G13" s="731">
        <v>80.166669113159173</v>
      </c>
      <c r="H13" s="731">
        <v>3.5610208868408364</v>
      </c>
      <c r="I13" s="732">
        <v>1.044420217607074</v>
      </c>
      <c r="J13" s="733" t="s">
        <v>1</v>
      </c>
    </row>
    <row r="14" spans="1:10" ht="14.4" customHeight="1" x14ac:dyDescent="0.3">
      <c r="A14" s="729" t="s">
        <v>568</v>
      </c>
      <c r="B14" s="730" t="s">
        <v>2841</v>
      </c>
      <c r="C14" s="731">
        <v>70.676969999999997</v>
      </c>
      <c r="D14" s="731">
        <v>48.587000000000003</v>
      </c>
      <c r="E14" s="731"/>
      <c r="F14" s="731">
        <v>79.054899999999989</v>
      </c>
      <c r="G14" s="731">
        <v>78.333332336425784</v>
      </c>
      <c r="H14" s="731">
        <v>0.72156766357420565</v>
      </c>
      <c r="I14" s="732">
        <v>1.0092115022054113</v>
      </c>
      <c r="J14" s="733" t="s">
        <v>1</v>
      </c>
    </row>
    <row r="15" spans="1:10" ht="14.4" customHeight="1" x14ac:dyDescent="0.3">
      <c r="A15" s="729" t="s">
        <v>568</v>
      </c>
      <c r="B15" s="730" t="s">
        <v>2842</v>
      </c>
      <c r="C15" s="731">
        <v>32.066000000000003</v>
      </c>
      <c r="D15" s="731">
        <v>0</v>
      </c>
      <c r="E15" s="731"/>
      <c r="F15" s="731">
        <v>0</v>
      </c>
      <c r="G15" s="731">
        <v>3.3333332519531251</v>
      </c>
      <c r="H15" s="731">
        <v>-3.3333332519531251</v>
      </c>
      <c r="I15" s="732">
        <v>0</v>
      </c>
      <c r="J15" s="733" t="s">
        <v>1</v>
      </c>
    </row>
    <row r="16" spans="1:10" ht="14.4" customHeight="1" x14ac:dyDescent="0.3">
      <c r="A16" s="729" t="s">
        <v>568</v>
      </c>
      <c r="B16" s="730" t="s">
        <v>2843</v>
      </c>
      <c r="C16" s="731">
        <v>108.54732</v>
      </c>
      <c r="D16" s="731">
        <v>63.336359999999999</v>
      </c>
      <c r="E16" s="731"/>
      <c r="F16" s="731">
        <v>115.75568000000001</v>
      </c>
      <c r="G16" s="731">
        <v>113.33333142089843</v>
      </c>
      <c r="H16" s="731">
        <v>2.4223485791015804</v>
      </c>
      <c r="I16" s="732">
        <v>1.0213736642939175</v>
      </c>
      <c r="J16" s="733" t="s">
        <v>1</v>
      </c>
    </row>
    <row r="17" spans="1:10" ht="14.4" customHeight="1" x14ac:dyDescent="0.3">
      <c r="A17" s="729" t="s">
        <v>568</v>
      </c>
      <c r="B17" s="730" t="s">
        <v>2844</v>
      </c>
      <c r="C17" s="731">
        <v>293.19745</v>
      </c>
      <c r="D17" s="731">
        <v>257.89728999999994</v>
      </c>
      <c r="E17" s="731"/>
      <c r="F17" s="731">
        <v>320.38855000000001</v>
      </c>
      <c r="G17" s="731">
        <v>309.99999987792967</v>
      </c>
      <c r="H17" s="731">
        <v>10.388550122070342</v>
      </c>
      <c r="I17" s="732">
        <v>1.0335114520198745</v>
      </c>
      <c r="J17" s="733" t="s">
        <v>1</v>
      </c>
    </row>
    <row r="18" spans="1:10" ht="14.4" customHeight="1" x14ac:dyDescent="0.3">
      <c r="A18" s="729" t="s">
        <v>568</v>
      </c>
      <c r="B18" s="730" t="s">
        <v>581</v>
      </c>
      <c r="C18" s="731">
        <v>2310.9436199999996</v>
      </c>
      <c r="D18" s="731">
        <v>1449.9394099999997</v>
      </c>
      <c r="E18" s="731"/>
      <c r="F18" s="731">
        <v>2249.8425400000006</v>
      </c>
      <c r="G18" s="731">
        <v>2554.0722091674807</v>
      </c>
      <c r="H18" s="731">
        <v>-304.2296691674801</v>
      </c>
      <c r="I18" s="732">
        <v>0.88088446831084466</v>
      </c>
      <c r="J18" s="733" t="s">
        <v>582</v>
      </c>
    </row>
    <row r="20" spans="1:10" ht="14.4" customHeight="1" x14ac:dyDescent="0.3">
      <c r="A20" s="729" t="s">
        <v>568</v>
      </c>
      <c r="B20" s="730" t="s">
        <v>569</v>
      </c>
      <c r="C20" s="731" t="s">
        <v>570</v>
      </c>
      <c r="D20" s="731" t="s">
        <v>570</v>
      </c>
      <c r="E20" s="731"/>
      <c r="F20" s="731" t="s">
        <v>570</v>
      </c>
      <c r="G20" s="731" t="s">
        <v>570</v>
      </c>
      <c r="H20" s="731" t="s">
        <v>570</v>
      </c>
      <c r="I20" s="732" t="s">
        <v>570</v>
      </c>
      <c r="J20" s="733" t="s">
        <v>73</v>
      </c>
    </row>
    <row r="21" spans="1:10" ht="14.4" customHeight="1" x14ac:dyDescent="0.3">
      <c r="A21" s="729" t="s">
        <v>583</v>
      </c>
      <c r="B21" s="730" t="s">
        <v>584</v>
      </c>
      <c r="C21" s="731" t="s">
        <v>570</v>
      </c>
      <c r="D21" s="731" t="s">
        <v>570</v>
      </c>
      <c r="E21" s="731"/>
      <c r="F21" s="731" t="s">
        <v>570</v>
      </c>
      <c r="G21" s="731" t="s">
        <v>570</v>
      </c>
      <c r="H21" s="731" t="s">
        <v>570</v>
      </c>
      <c r="I21" s="732" t="s">
        <v>570</v>
      </c>
      <c r="J21" s="733" t="s">
        <v>0</v>
      </c>
    </row>
    <row r="22" spans="1:10" ht="14.4" customHeight="1" x14ac:dyDescent="0.3">
      <c r="A22" s="729" t="s">
        <v>583</v>
      </c>
      <c r="B22" s="730" t="s">
        <v>2835</v>
      </c>
      <c r="C22" s="731">
        <v>1.7283199999999999</v>
      </c>
      <c r="D22" s="731">
        <v>2.3262399999999999</v>
      </c>
      <c r="E22" s="731"/>
      <c r="F22" s="731">
        <v>2.6872200000000004</v>
      </c>
      <c r="G22" s="731">
        <v>3</v>
      </c>
      <c r="H22" s="731">
        <v>-0.31277999999999961</v>
      </c>
      <c r="I22" s="732">
        <v>0.89574000000000009</v>
      </c>
      <c r="J22" s="733" t="s">
        <v>1</v>
      </c>
    </row>
    <row r="23" spans="1:10" ht="14.4" customHeight="1" x14ac:dyDescent="0.3">
      <c r="A23" s="729" t="s">
        <v>583</v>
      </c>
      <c r="B23" s="730" t="s">
        <v>2836</v>
      </c>
      <c r="C23" s="731">
        <v>21.242800000000003</v>
      </c>
      <c r="D23" s="731">
        <v>2.6198999999999999</v>
      </c>
      <c r="E23" s="731"/>
      <c r="F23" s="731">
        <v>2.5283500000000001</v>
      </c>
      <c r="G23" s="731">
        <v>7</v>
      </c>
      <c r="H23" s="731">
        <v>-4.4716500000000003</v>
      </c>
      <c r="I23" s="732">
        <v>0.36119285714285715</v>
      </c>
      <c r="J23" s="733" t="s">
        <v>1</v>
      </c>
    </row>
    <row r="24" spans="1:10" ht="14.4" customHeight="1" x14ac:dyDescent="0.3">
      <c r="A24" s="729" t="s">
        <v>583</v>
      </c>
      <c r="B24" s="730" t="s">
        <v>2838</v>
      </c>
      <c r="C24" s="731">
        <v>0</v>
      </c>
      <c r="D24" s="731">
        <v>0.50849999999999995</v>
      </c>
      <c r="E24" s="731"/>
      <c r="F24" s="731">
        <v>0</v>
      </c>
      <c r="G24" s="731">
        <v>0</v>
      </c>
      <c r="H24" s="731">
        <v>0</v>
      </c>
      <c r="I24" s="732" t="s">
        <v>570</v>
      </c>
      <c r="J24" s="733" t="s">
        <v>1</v>
      </c>
    </row>
    <row r="25" spans="1:10" ht="14.4" customHeight="1" x14ac:dyDescent="0.3">
      <c r="A25" s="729" t="s">
        <v>583</v>
      </c>
      <c r="B25" s="730" t="s">
        <v>2840</v>
      </c>
      <c r="C25" s="731">
        <v>18.146999999999998</v>
      </c>
      <c r="D25" s="731">
        <v>15.622999999999999</v>
      </c>
      <c r="E25" s="731"/>
      <c r="F25" s="731">
        <v>13.901560000000002</v>
      </c>
      <c r="G25" s="731">
        <v>15</v>
      </c>
      <c r="H25" s="731">
        <v>-1.0984399999999983</v>
      </c>
      <c r="I25" s="732">
        <v>0.92677066666666674</v>
      </c>
      <c r="J25" s="733" t="s">
        <v>1</v>
      </c>
    </row>
    <row r="26" spans="1:10" ht="14.4" customHeight="1" x14ac:dyDescent="0.3">
      <c r="A26" s="729" t="s">
        <v>583</v>
      </c>
      <c r="B26" s="730" t="s">
        <v>2841</v>
      </c>
      <c r="C26" s="731">
        <v>0.69804999999999995</v>
      </c>
      <c r="D26" s="731">
        <v>0.50800000000000001</v>
      </c>
      <c r="E26" s="731"/>
      <c r="F26" s="731">
        <v>0.87159999999999993</v>
      </c>
      <c r="G26" s="731">
        <v>1</v>
      </c>
      <c r="H26" s="731">
        <v>-0.12840000000000007</v>
      </c>
      <c r="I26" s="732">
        <v>0.87159999999999993</v>
      </c>
      <c r="J26" s="733" t="s">
        <v>1</v>
      </c>
    </row>
    <row r="27" spans="1:10" ht="14.4" customHeight="1" x14ac:dyDescent="0.3">
      <c r="A27" s="729" t="s">
        <v>583</v>
      </c>
      <c r="B27" s="730" t="s">
        <v>2843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570</v>
      </c>
      <c r="J27" s="733" t="s">
        <v>1</v>
      </c>
    </row>
    <row r="28" spans="1:10" ht="14.4" customHeight="1" x14ac:dyDescent="0.3">
      <c r="A28" s="729" t="s">
        <v>583</v>
      </c>
      <c r="B28" s="730" t="s">
        <v>2844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570</v>
      </c>
      <c r="J28" s="733" t="s">
        <v>1</v>
      </c>
    </row>
    <row r="29" spans="1:10" ht="14.4" customHeight="1" x14ac:dyDescent="0.3">
      <c r="A29" s="729" t="s">
        <v>583</v>
      </c>
      <c r="B29" s="730" t="s">
        <v>585</v>
      </c>
      <c r="C29" s="731">
        <v>41.816170000000007</v>
      </c>
      <c r="D29" s="731">
        <v>21.585639999999998</v>
      </c>
      <c r="E29" s="731"/>
      <c r="F29" s="731">
        <v>19.988730000000004</v>
      </c>
      <c r="G29" s="731">
        <v>25</v>
      </c>
      <c r="H29" s="731">
        <v>-5.0112699999999961</v>
      </c>
      <c r="I29" s="732">
        <v>0.79954920000000018</v>
      </c>
      <c r="J29" s="733" t="s">
        <v>586</v>
      </c>
    </row>
    <row r="30" spans="1:10" ht="14.4" customHeight="1" x14ac:dyDescent="0.3">
      <c r="A30" s="729" t="s">
        <v>570</v>
      </c>
      <c r="B30" s="730" t="s">
        <v>570</v>
      </c>
      <c r="C30" s="731" t="s">
        <v>570</v>
      </c>
      <c r="D30" s="731" t="s">
        <v>570</v>
      </c>
      <c r="E30" s="731"/>
      <c r="F30" s="731" t="s">
        <v>570</v>
      </c>
      <c r="G30" s="731" t="s">
        <v>570</v>
      </c>
      <c r="H30" s="731" t="s">
        <v>570</v>
      </c>
      <c r="I30" s="732" t="s">
        <v>570</v>
      </c>
      <c r="J30" s="733" t="s">
        <v>587</v>
      </c>
    </row>
    <row r="31" spans="1:10" ht="14.4" customHeight="1" x14ac:dyDescent="0.3">
      <c r="A31" s="729" t="s">
        <v>588</v>
      </c>
      <c r="B31" s="730" t="s">
        <v>589</v>
      </c>
      <c r="C31" s="731" t="s">
        <v>570</v>
      </c>
      <c r="D31" s="731" t="s">
        <v>570</v>
      </c>
      <c r="E31" s="731"/>
      <c r="F31" s="731" t="s">
        <v>570</v>
      </c>
      <c r="G31" s="731" t="s">
        <v>570</v>
      </c>
      <c r="H31" s="731" t="s">
        <v>570</v>
      </c>
      <c r="I31" s="732" t="s">
        <v>570</v>
      </c>
      <c r="J31" s="733" t="s">
        <v>0</v>
      </c>
    </row>
    <row r="32" spans="1:10" ht="14.4" customHeight="1" x14ac:dyDescent="0.3">
      <c r="A32" s="729" t="s">
        <v>588</v>
      </c>
      <c r="B32" s="730" t="s">
        <v>2833</v>
      </c>
      <c r="C32" s="731">
        <v>107.08604</v>
      </c>
      <c r="D32" s="731">
        <v>66.677800000000005</v>
      </c>
      <c r="E32" s="731"/>
      <c r="F32" s="731">
        <v>107.65155</v>
      </c>
      <c r="G32" s="731">
        <v>115</v>
      </c>
      <c r="H32" s="731">
        <v>-7.3484499999999997</v>
      </c>
      <c r="I32" s="732">
        <v>0.93610043478260874</v>
      </c>
      <c r="J32" s="733" t="s">
        <v>1</v>
      </c>
    </row>
    <row r="33" spans="1:10" ht="14.4" customHeight="1" x14ac:dyDescent="0.3">
      <c r="A33" s="729" t="s">
        <v>588</v>
      </c>
      <c r="B33" s="730" t="s">
        <v>2834</v>
      </c>
      <c r="C33" s="731">
        <v>0.24905000000000002</v>
      </c>
      <c r="D33" s="731">
        <v>0</v>
      </c>
      <c r="E33" s="731"/>
      <c r="F33" s="731">
        <v>0.88736999999999988</v>
      </c>
      <c r="G33" s="731">
        <v>1</v>
      </c>
      <c r="H33" s="731">
        <v>-0.11263000000000012</v>
      </c>
      <c r="I33" s="732">
        <v>0.88736999999999988</v>
      </c>
      <c r="J33" s="733" t="s">
        <v>1</v>
      </c>
    </row>
    <row r="34" spans="1:10" ht="14.4" customHeight="1" x14ac:dyDescent="0.3">
      <c r="A34" s="729" t="s">
        <v>588</v>
      </c>
      <c r="B34" s="730" t="s">
        <v>2835</v>
      </c>
      <c r="C34" s="731">
        <v>121.61552</v>
      </c>
      <c r="D34" s="731">
        <v>55.392450000000004</v>
      </c>
      <c r="E34" s="731"/>
      <c r="F34" s="731">
        <v>117.72576000000001</v>
      </c>
      <c r="G34" s="731">
        <v>121</v>
      </c>
      <c r="H34" s="731">
        <v>-3.2742399999999918</v>
      </c>
      <c r="I34" s="732">
        <v>0.97294016528925631</v>
      </c>
      <c r="J34" s="733" t="s">
        <v>1</v>
      </c>
    </row>
    <row r="35" spans="1:10" ht="14.4" customHeight="1" x14ac:dyDescent="0.3">
      <c r="A35" s="729" t="s">
        <v>588</v>
      </c>
      <c r="B35" s="730" t="s">
        <v>2836</v>
      </c>
      <c r="C35" s="731">
        <v>823.71307000000002</v>
      </c>
      <c r="D35" s="731">
        <v>305.52794</v>
      </c>
      <c r="E35" s="731"/>
      <c r="F35" s="731">
        <v>501.58945999999992</v>
      </c>
      <c r="G35" s="731">
        <v>649</v>
      </c>
      <c r="H35" s="731">
        <v>-147.41054000000008</v>
      </c>
      <c r="I35" s="732">
        <v>0.77286511556240356</v>
      </c>
      <c r="J35" s="733" t="s">
        <v>1</v>
      </c>
    </row>
    <row r="36" spans="1:10" ht="14.4" customHeight="1" x14ac:dyDescent="0.3">
      <c r="A36" s="729" t="s">
        <v>588</v>
      </c>
      <c r="B36" s="730" t="s">
        <v>2837</v>
      </c>
      <c r="C36" s="731">
        <v>0</v>
      </c>
      <c r="D36" s="731">
        <v>0</v>
      </c>
      <c r="E36" s="731"/>
      <c r="F36" s="731">
        <v>5.1663000000000006</v>
      </c>
      <c r="G36" s="731">
        <v>1</v>
      </c>
      <c r="H36" s="731">
        <v>4.1663000000000006</v>
      </c>
      <c r="I36" s="732">
        <v>5.1663000000000006</v>
      </c>
      <c r="J36" s="733" t="s">
        <v>1</v>
      </c>
    </row>
    <row r="37" spans="1:10" ht="14.4" customHeight="1" x14ac:dyDescent="0.3">
      <c r="A37" s="729" t="s">
        <v>588</v>
      </c>
      <c r="B37" s="730" t="s">
        <v>2838</v>
      </c>
      <c r="C37" s="731">
        <v>49.714819999999989</v>
      </c>
      <c r="D37" s="731">
        <v>29.280990000000003</v>
      </c>
      <c r="E37" s="731"/>
      <c r="F37" s="731">
        <v>85.242389999999986</v>
      </c>
      <c r="G37" s="731">
        <v>54</v>
      </c>
      <c r="H37" s="731">
        <v>31.242389999999986</v>
      </c>
      <c r="I37" s="732">
        <v>1.5785627777777775</v>
      </c>
      <c r="J37" s="733" t="s">
        <v>1</v>
      </c>
    </row>
    <row r="38" spans="1:10" ht="14.4" customHeight="1" x14ac:dyDescent="0.3">
      <c r="A38" s="729" t="s">
        <v>588</v>
      </c>
      <c r="B38" s="730" t="s">
        <v>2839</v>
      </c>
      <c r="C38" s="731">
        <v>8.7402899999999999</v>
      </c>
      <c r="D38" s="731">
        <v>0</v>
      </c>
      <c r="E38" s="731"/>
      <c r="F38" s="731">
        <v>2.6703000000000001</v>
      </c>
      <c r="G38" s="731">
        <v>4</v>
      </c>
      <c r="H38" s="731">
        <v>-1.3296999999999999</v>
      </c>
      <c r="I38" s="732">
        <v>0.66757500000000003</v>
      </c>
      <c r="J38" s="733" t="s">
        <v>1</v>
      </c>
    </row>
    <row r="39" spans="1:10" ht="14.4" customHeight="1" x14ac:dyDescent="0.3">
      <c r="A39" s="729" t="s">
        <v>588</v>
      </c>
      <c r="B39" s="730" t="s">
        <v>2840</v>
      </c>
      <c r="C39" s="731">
        <v>10.36777</v>
      </c>
      <c r="D39" s="731">
        <v>0.24399999999999999</v>
      </c>
      <c r="E39" s="731"/>
      <c r="F39" s="731">
        <v>5.7850000000000001</v>
      </c>
      <c r="G39" s="731">
        <v>4</v>
      </c>
      <c r="H39" s="731">
        <v>1.7850000000000001</v>
      </c>
      <c r="I39" s="732">
        <v>1.44625</v>
      </c>
      <c r="J39" s="733" t="s">
        <v>1</v>
      </c>
    </row>
    <row r="40" spans="1:10" ht="14.4" customHeight="1" x14ac:dyDescent="0.3">
      <c r="A40" s="729" t="s">
        <v>588</v>
      </c>
      <c r="B40" s="730" t="s">
        <v>2841</v>
      </c>
      <c r="C40" s="731">
        <v>43.758919999999996</v>
      </c>
      <c r="D40" s="731">
        <v>25.823</v>
      </c>
      <c r="E40" s="731"/>
      <c r="F40" s="731">
        <v>37.486599999999996</v>
      </c>
      <c r="G40" s="731">
        <v>49</v>
      </c>
      <c r="H40" s="731">
        <v>-11.513400000000004</v>
      </c>
      <c r="I40" s="732">
        <v>0.76503265306122437</v>
      </c>
      <c r="J40" s="733" t="s">
        <v>1</v>
      </c>
    </row>
    <row r="41" spans="1:10" ht="14.4" customHeight="1" x14ac:dyDescent="0.3">
      <c r="A41" s="729" t="s">
        <v>588</v>
      </c>
      <c r="B41" s="730" t="s">
        <v>2842</v>
      </c>
      <c r="C41" s="731">
        <v>32.066000000000003</v>
      </c>
      <c r="D41" s="731">
        <v>0</v>
      </c>
      <c r="E41" s="731"/>
      <c r="F41" s="731">
        <v>0</v>
      </c>
      <c r="G41" s="731">
        <v>3</v>
      </c>
      <c r="H41" s="731">
        <v>-3</v>
      </c>
      <c r="I41" s="732">
        <v>0</v>
      </c>
      <c r="J41" s="733" t="s">
        <v>1</v>
      </c>
    </row>
    <row r="42" spans="1:10" ht="14.4" customHeight="1" x14ac:dyDescent="0.3">
      <c r="A42" s="729" t="s">
        <v>588</v>
      </c>
      <c r="B42" s="730" t="s">
        <v>2843</v>
      </c>
      <c r="C42" s="731">
        <v>95.750839999999997</v>
      </c>
      <c r="D42" s="731">
        <v>44.141640000000002</v>
      </c>
      <c r="E42" s="731"/>
      <c r="F42" s="731">
        <v>87.278930000000003</v>
      </c>
      <c r="G42" s="731">
        <v>93</v>
      </c>
      <c r="H42" s="731">
        <v>-5.7210699999999974</v>
      </c>
      <c r="I42" s="732">
        <v>0.93848311827956987</v>
      </c>
      <c r="J42" s="733" t="s">
        <v>1</v>
      </c>
    </row>
    <row r="43" spans="1:10" ht="14.4" customHeight="1" x14ac:dyDescent="0.3">
      <c r="A43" s="729" t="s">
        <v>588</v>
      </c>
      <c r="B43" s="730" t="s">
        <v>2844</v>
      </c>
      <c r="C43" s="731">
        <v>118.23860000000001</v>
      </c>
      <c r="D43" s="731">
        <v>62.720030000000001</v>
      </c>
      <c r="E43" s="731"/>
      <c r="F43" s="731">
        <v>87.459469999999996</v>
      </c>
      <c r="G43" s="731">
        <v>108</v>
      </c>
      <c r="H43" s="731">
        <v>-20.540530000000004</v>
      </c>
      <c r="I43" s="732">
        <v>0.80980990740740733</v>
      </c>
      <c r="J43" s="733" t="s">
        <v>1</v>
      </c>
    </row>
    <row r="44" spans="1:10" ht="14.4" customHeight="1" x14ac:dyDescent="0.3">
      <c r="A44" s="729" t="s">
        <v>588</v>
      </c>
      <c r="B44" s="730" t="s">
        <v>590</v>
      </c>
      <c r="C44" s="731">
        <v>1411.3009199999999</v>
      </c>
      <c r="D44" s="731">
        <v>589.80785000000003</v>
      </c>
      <c r="E44" s="731"/>
      <c r="F44" s="731">
        <v>1038.9431299999999</v>
      </c>
      <c r="G44" s="731">
        <v>1202</v>
      </c>
      <c r="H44" s="731">
        <v>-163.05687000000012</v>
      </c>
      <c r="I44" s="732">
        <v>0.86434536605657231</v>
      </c>
      <c r="J44" s="733" t="s">
        <v>586</v>
      </c>
    </row>
    <row r="45" spans="1:10" ht="14.4" customHeight="1" x14ac:dyDescent="0.3">
      <c r="A45" s="729" t="s">
        <v>570</v>
      </c>
      <c r="B45" s="730" t="s">
        <v>570</v>
      </c>
      <c r="C45" s="731" t="s">
        <v>570</v>
      </c>
      <c r="D45" s="731" t="s">
        <v>570</v>
      </c>
      <c r="E45" s="731"/>
      <c r="F45" s="731" t="s">
        <v>570</v>
      </c>
      <c r="G45" s="731" t="s">
        <v>570</v>
      </c>
      <c r="H45" s="731" t="s">
        <v>570</v>
      </c>
      <c r="I45" s="732" t="s">
        <v>570</v>
      </c>
      <c r="J45" s="733" t="s">
        <v>587</v>
      </c>
    </row>
    <row r="46" spans="1:10" ht="14.4" customHeight="1" x14ac:dyDescent="0.3">
      <c r="A46" s="729" t="s">
        <v>612</v>
      </c>
      <c r="B46" s="730" t="s">
        <v>613</v>
      </c>
      <c r="C46" s="731" t="s">
        <v>570</v>
      </c>
      <c r="D46" s="731" t="s">
        <v>570</v>
      </c>
      <c r="E46" s="731"/>
      <c r="F46" s="731" t="s">
        <v>570</v>
      </c>
      <c r="G46" s="731" t="s">
        <v>570</v>
      </c>
      <c r="H46" s="731" t="s">
        <v>570</v>
      </c>
      <c r="I46" s="732" t="s">
        <v>570</v>
      </c>
      <c r="J46" s="733" t="s">
        <v>0</v>
      </c>
    </row>
    <row r="47" spans="1:10" ht="14.4" customHeight="1" x14ac:dyDescent="0.3">
      <c r="A47" s="729" t="s">
        <v>612</v>
      </c>
      <c r="B47" s="730" t="s">
        <v>2833</v>
      </c>
      <c r="C47" s="731">
        <v>0</v>
      </c>
      <c r="D47" s="731">
        <v>0</v>
      </c>
      <c r="E47" s="731"/>
      <c r="F47" s="731">
        <v>34.535850000000003</v>
      </c>
      <c r="G47" s="731">
        <v>12</v>
      </c>
      <c r="H47" s="731">
        <v>22.535850000000003</v>
      </c>
      <c r="I47" s="732">
        <v>2.8779875000000001</v>
      </c>
      <c r="J47" s="733" t="s">
        <v>1</v>
      </c>
    </row>
    <row r="48" spans="1:10" ht="14.4" customHeight="1" x14ac:dyDescent="0.3">
      <c r="A48" s="729" t="s">
        <v>612</v>
      </c>
      <c r="B48" s="730" t="s">
        <v>2834</v>
      </c>
      <c r="C48" s="731">
        <v>0</v>
      </c>
      <c r="D48" s="731">
        <v>0</v>
      </c>
      <c r="E48" s="731"/>
      <c r="F48" s="731">
        <v>0.63543000000000005</v>
      </c>
      <c r="G48" s="731">
        <v>0</v>
      </c>
      <c r="H48" s="731">
        <v>0.63543000000000005</v>
      </c>
      <c r="I48" s="732" t="s">
        <v>570</v>
      </c>
      <c r="J48" s="733" t="s">
        <v>1</v>
      </c>
    </row>
    <row r="49" spans="1:10" ht="14.4" customHeight="1" x14ac:dyDescent="0.3">
      <c r="A49" s="729" t="s">
        <v>612</v>
      </c>
      <c r="B49" s="730" t="s">
        <v>2835</v>
      </c>
      <c r="C49" s="731">
        <v>0</v>
      </c>
      <c r="D49" s="731">
        <v>0</v>
      </c>
      <c r="E49" s="731"/>
      <c r="F49" s="731">
        <v>21.858499999999999</v>
      </c>
      <c r="G49" s="731">
        <v>5</v>
      </c>
      <c r="H49" s="731">
        <v>16.858499999999999</v>
      </c>
      <c r="I49" s="732">
        <v>4.3716999999999997</v>
      </c>
      <c r="J49" s="733" t="s">
        <v>1</v>
      </c>
    </row>
    <row r="50" spans="1:10" ht="14.4" customHeight="1" x14ac:dyDescent="0.3">
      <c r="A50" s="729" t="s">
        <v>612</v>
      </c>
      <c r="B50" s="730" t="s">
        <v>2836</v>
      </c>
      <c r="C50" s="731">
        <v>0</v>
      </c>
      <c r="D50" s="731">
        <v>0</v>
      </c>
      <c r="E50" s="731"/>
      <c r="F50" s="731">
        <v>146.96461000000002</v>
      </c>
      <c r="G50" s="731">
        <v>422</v>
      </c>
      <c r="H50" s="731">
        <v>-275.03539000000001</v>
      </c>
      <c r="I50" s="732">
        <v>0.3482573696682465</v>
      </c>
      <c r="J50" s="733" t="s">
        <v>1</v>
      </c>
    </row>
    <row r="51" spans="1:10" ht="14.4" customHeight="1" x14ac:dyDescent="0.3">
      <c r="A51" s="729" t="s">
        <v>612</v>
      </c>
      <c r="B51" s="730" t="s">
        <v>2838</v>
      </c>
      <c r="C51" s="731">
        <v>0</v>
      </c>
      <c r="D51" s="731">
        <v>0</v>
      </c>
      <c r="E51" s="731"/>
      <c r="F51" s="731">
        <v>16.615939999999998</v>
      </c>
      <c r="G51" s="731">
        <v>3</v>
      </c>
      <c r="H51" s="731">
        <v>13.615939999999998</v>
      </c>
      <c r="I51" s="732">
        <v>5.5386466666666658</v>
      </c>
      <c r="J51" s="733" t="s">
        <v>1</v>
      </c>
    </row>
    <row r="52" spans="1:10" ht="14.4" customHeight="1" x14ac:dyDescent="0.3">
      <c r="A52" s="729" t="s">
        <v>612</v>
      </c>
      <c r="B52" s="730" t="s">
        <v>2839</v>
      </c>
      <c r="C52" s="731">
        <v>0</v>
      </c>
      <c r="D52" s="731">
        <v>0</v>
      </c>
      <c r="E52" s="731"/>
      <c r="F52" s="731">
        <v>0.8901</v>
      </c>
      <c r="G52" s="731">
        <v>0</v>
      </c>
      <c r="H52" s="731">
        <v>0.8901</v>
      </c>
      <c r="I52" s="732" t="s">
        <v>570</v>
      </c>
      <c r="J52" s="733" t="s">
        <v>1</v>
      </c>
    </row>
    <row r="53" spans="1:10" ht="14.4" customHeight="1" x14ac:dyDescent="0.3">
      <c r="A53" s="729" t="s">
        <v>612</v>
      </c>
      <c r="B53" s="730" t="s">
        <v>2840</v>
      </c>
      <c r="C53" s="731">
        <v>0</v>
      </c>
      <c r="D53" s="731">
        <v>0</v>
      </c>
      <c r="E53" s="731"/>
      <c r="F53" s="731">
        <v>0.39700000000000002</v>
      </c>
      <c r="G53" s="731">
        <v>0</v>
      </c>
      <c r="H53" s="731">
        <v>0.39700000000000002</v>
      </c>
      <c r="I53" s="732" t="s">
        <v>570</v>
      </c>
      <c r="J53" s="733" t="s">
        <v>1</v>
      </c>
    </row>
    <row r="54" spans="1:10" ht="14.4" customHeight="1" x14ac:dyDescent="0.3">
      <c r="A54" s="729" t="s">
        <v>612</v>
      </c>
      <c r="B54" s="730" t="s">
        <v>2841</v>
      </c>
      <c r="C54" s="731">
        <v>0</v>
      </c>
      <c r="D54" s="731">
        <v>0</v>
      </c>
      <c r="E54" s="731"/>
      <c r="F54" s="731">
        <v>17.468299999999999</v>
      </c>
      <c r="G54" s="731">
        <v>5</v>
      </c>
      <c r="H54" s="731">
        <v>12.468299999999999</v>
      </c>
      <c r="I54" s="732">
        <v>3.4936599999999998</v>
      </c>
      <c r="J54" s="733" t="s">
        <v>1</v>
      </c>
    </row>
    <row r="55" spans="1:10" ht="14.4" customHeight="1" x14ac:dyDescent="0.3">
      <c r="A55" s="729" t="s">
        <v>612</v>
      </c>
      <c r="B55" s="730" t="s">
        <v>2843</v>
      </c>
      <c r="C55" s="731">
        <v>0</v>
      </c>
      <c r="D55" s="731">
        <v>0</v>
      </c>
      <c r="E55" s="731"/>
      <c r="F55" s="731">
        <v>15.68027</v>
      </c>
      <c r="G55" s="731">
        <v>3</v>
      </c>
      <c r="H55" s="731">
        <v>12.68027</v>
      </c>
      <c r="I55" s="732">
        <v>5.2267566666666667</v>
      </c>
      <c r="J55" s="733" t="s">
        <v>1</v>
      </c>
    </row>
    <row r="56" spans="1:10" ht="14.4" customHeight="1" x14ac:dyDescent="0.3">
      <c r="A56" s="729" t="s">
        <v>612</v>
      </c>
      <c r="B56" s="730" t="s">
        <v>2844</v>
      </c>
      <c r="C56" s="731">
        <v>0</v>
      </c>
      <c r="D56" s="731">
        <v>0</v>
      </c>
      <c r="E56" s="731"/>
      <c r="F56" s="731">
        <v>24.704090000000004</v>
      </c>
      <c r="G56" s="731">
        <v>7</v>
      </c>
      <c r="H56" s="731">
        <v>17.704090000000004</v>
      </c>
      <c r="I56" s="732">
        <v>3.5291557142857148</v>
      </c>
      <c r="J56" s="733" t="s">
        <v>1</v>
      </c>
    </row>
    <row r="57" spans="1:10" ht="14.4" customHeight="1" x14ac:dyDescent="0.3">
      <c r="A57" s="729" t="s">
        <v>612</v>
      </c>
      <c r="B57" s="730" t="s">
        <v>614</v>
      </c>
      <c r="C57" s="731">
        <v>0</v>
      </c>
      <c r="D57" s="731">
        <v>0</v>
      </c>
      <c r="E57" s="731"/>
      <c r="F57" s="731">
        <v>279.75009</v>
      </c>
      <c r="G57" s="731">
        <v>458</v>
      </c>
      <c r="H57" s="731">
        <v>-178.24991</v>
      </c>
      <c r="I57" s="732">
        <v>0.61080805676855898</v>
      </c>
      <c r="J57" s="733" t="s">
        <v>586</v>
      </c>
    </row>
    <row r="58" spans="1:10" ht="14.4" customHeight="1" x14ac:dyDescent="0.3">
      <c r="A58" s="729" t="s">
        <v>570</v>
      </c>
      <c r="B58" s="730" t="s">
        <v>570</v>
      </c>
      <c r="C58" s="731" t="s">
        <v>570</v>
      </c>
      <c r="D58" s="731" t="s">
        <v>570</v>
      </c>
      <c r="E58" s="731"/>
      <c r="F58" s="731" t="s">
        <v>570</v>
      </c>
      <c r="G58" s="731" t="s">
        <v>570</v>
      </c>
      <c r="H58" s="731" t="s">
        <v>570</v>
      </c>
      <c r="I58" s="732" t="s">
        <v>570</v>
      </c>
      <c r="J58" s="733" t="s">
        <v>587</v>
      </c>
    </row>
    <row r="59" spans="1:10" ht="14.4" customHeight="1" x14ac:dyDescent="0.3">
      <c r="A59" s="729" t="s">
        <v>591</v>
      </c>
      <c r="B59" s="730" t="s">
        <v>592</v>
      </c>
      <c r="C59" s="731" t="s">
        <v>570</v>
      </c>
      <c r="D59" s="731" t="s">
        <v>570</v>
      </c>
      <c r="E59" s="731"/>
      <c r="F59" s="731" t="s">
        <v>570</v>
      </c>
      <c r="G59" s="731" t="s">
        <v>570</v>
      </c>
      <c r="H59" s="731" t="s">
        <v>570</v>
      </c>
      <c r="I59" s="732" t="s">
        <v>570</v>
      </c>
      <c r="J59" s="733" t="s">
        <v>0</v>
      </c>
    </row>
    <row r="60" spans="1:10" ht="14.4" customHeight="1" x14ac:dyDescent="0.3">
      <c r="A60" s="729" t="s">
        <v>591</v>
      </c>
      <c r="B60" s="730" t="s">
        <v>2833</v>
      </c>
      <c r="C60" s="731">
        <v>0.45738000000000001</v>
      </c>
      <c r="D60" s="731">
        <v>0</v>
      </c>
      <c r="E60" s="731"/>
      <c r="F60" s="731">
        <v>0.28316000000000002</v>
      </c>
      <c r="G60" s="731">
        <v>0</v>
      </c>
      <c r="H60" s="731">
        <v>0.28316000000000002</v>
      </c>
      <c r="I60" s="732" t="s">
        <v>570</v>
      </c>
      <c r="J60" s="733" t="s">
        <v>1</v>
      </c>
    </row>
    <row r="61" spans="1:10" ht="14.4" customHeight="1" x14ac:dyDescent="0.3">
      <c r="A61" s="729" t="s">
        <v>591</v>
      </c>
      <c r="B61" s="730" t="s">
        <v>2835</v>
      </c>
      <c r="C61" s="731">
        <v>21.707349999999998</v>
      </c>
      <c r="D61" s="731">
        <v>21.249549999999996</v>
      </c>
      <c r="E61" s="731"/>
      <c r="F61" s="731">
        <v>23.963039999999992</v>
      </c>
      <c r="G61" s="731">
        <v>20</v>
      </c>
      <c r="H61" s="731">
        <v>3.9630399999999923</v>
      </c>
      <c r="I61" s="732">
        <v>1.1981519999999997</v>
      </c>
      <c r="J61" s="733" t="s">
        <v>1</v>
      </c>
    </row>
    <row r="62" spans="1:10" ht="14.4" customHeight="1" x14ac:dyDescent="0.3">
      <c r="A62" s="729" t="s">
        <v>591</v>
      </c>
      <c r="B62" s="730" t="s">
        <v>2836</v>
      </c>
      <c r="C62" s="731">
        <v>223.6841</v>
      </c>
      <c r="D62" s="731">
        <v>231.69860000000003</v>
      </c>
      <c r="E62" s="731"/>
      <c r="F62" s="731">
        <v>241.29679000000004</v>
      </c>
      <c r="G62" s="731">
        <v>220</v>
      </c>
      <c r="H62" s="731">
        <v>21.296790000000044</v>
      </c>
      <c r="I62" s="732">
        <v>1.0968035909090912</v>
      </c>
      <c r="J62" s="733" t="s">
        <v>1</v>
      </c>
    </row>
    <row r="63" spans="1:10" ht="14.4" customHeight="1" x14ac:dyDescent="0.3">
      <c r="A63" s="729" t="s">
        <v>591</v>
      </c>
      <c r="B63" s="730" t="s">
        <v>2838</v>
      </c>
      <c r="C63" s="731">
        <v>14.4735</v>
      </c>
      <c r="D63" s="731">
        <v>19.258400000000002</v>
      </c>
      <c r="E63" s="731"/>
      <c r="F63" s="731">
        <v>18.616300000000003</v>
      </c>
      <c r="G63" s="731">
        <v>18</v>
      </c>
      <c r="H63" s="731">
        <v>0.61630000000000251</v>
      </c>
      <c r="I63" s="732">
        <v>1.0342388888888889</v>
      </c>
      <c r="J63" s="733" t="s">
        <v>1</v>
      </c>
    </row>
    <row r="64" spans="1:10" ht="14.4" customHeight="1" x14ac:dyDescent="0.3">
      <c r="A64" s="729" t="s">
        <v>591</v>
      </c>
      <c r="B64" s="730" t="s">
        <v>2840</v>
      </c>
      <c r="C64" s="731">
        <v>41.775619999999996</v>
      </c>
      <c r="D64" s="731">
        <v>2.6640000000000001</v>
      </c>
      <c r="E64" s="731"/>
      <c r="F64" s="731">
        <v>35.247850000000007</v>
      </c>
      <c r="G64" s="731">
        <v>33</v>
      </c>
      <c r="H64" s="731">
        <v>2.2478500000000068</v>
      </c>
      <c r="I64" s="732">
        <v>1.0681166666666668</v>
      </c>
      <c r="J64" s="733" t="s">
        <v>1</v>
      </c>
    </row>
    <row r="65" spans="1:10" ht="14.4" customHeight="1" x14ac:dyDescent="0.3">
      <c r="A65" s="729" t="s">
        <v>591</v>
      </c>
      <c r="B65" s="730" t="s">
        <v>2841</v>
      </c>
      <c r="C65" s="731">
        <v>11.868</v>
      </c>
      <c r="D65" s="731">
        <v>9.8840000000000003</v>
      </c>
      <c r="E65" s="731"/>
      <c r="F65" s="731">
        <v>10.792200000000001</v>
      </c>
      <c r="G65" s="731">
        <v>11</v>
      </c>
      <c r="H65" s="731">
        <v>-0.20779999999999887</v>
      </c>
      <c r="I65" s="732">
        <v>0.98110909090909104</v>
      </c>
      <c r="J65" s="733" t="s">
        <v>1</v>
      </c>
    </row>
    <row r="66" spans="1:10" ht="14.4" customHeight="1" x14ac:dyDescent="0.3">
      <c r="A66" s="729" t="s">
        <v>591</v>
      </c>
      <c r="B66" s="730" t="s">
        <v>2843</v>
      </c>
      <c r="C66" s="731">
        <v>0</v>
      </c>
      <c r="D66" s="731">
        <v>0</v>
      </c>
      <c r="E66" s="731"/>
      <c r="F66" s="731">
        <v>0</v>
      </c>
      <c r="G66" s="731">
        <v>1</v>
      </c>
      <c r="H66" s="731">
        <v>-1</v>
      </c>
      <c r="I66" s="732">
        <v>0</v>
      </c>
      <c r="J66" s="733" t="s">
        <v>1</v>
      </c>
    </row>
    <row r="67" spans="1:10" ht="14.4" customHeight="1" x14ac:dyDescent="0.3">
      <c r="A67" s="729" t="s">
        <v>591</v>
      </c>
      <c r="B67" s="730" t="s">
        <v>2844</v>
      </c>
      <c r="C67" s="731">
        <v>70.412170000000003</v>
      </c>
      <c r="D67" s="731">
        <v>76.273739999999989</v>
      </c>
      <c r="E67" s="731"/>
      <c r="F67" s="731">
        <v>78.609909999999971</v>
      </c>
      <c r="G67" s="731">
        <v>77</v>
      </c>
      <c r="H67" s="731">
        <v>1.6099099999999709</v>
      </c>
      <c r="I67" s="732">
        <v>1.0209079220779218</v>
      </c>
      <c r="J67" s="733" t="s">
        <v>1</v>
      </c>
    </row>
    <row r="68" spans="1:10" ht="14.4" customHeight="1" x14ac:dyDescent="0.3">
      <c r="A68" s="729" t="s">
        <v>591</v>
      </c>
      <c r="B68" s="730" t="s">
        <v>593</v>
      </c>
      <c r="C68" s="731">
        <v>384.37811999999997</v>
      </c>
      <c r="D68" s="731">
        <v>361.02829000000003</v>
      </c>
      <c r="E68" s="731"/>
      <c r="F68" s="731">
        <v>408.80925000000002</v>
      </c>
      <c r="G68" s="731">
        <v>381</v>
      </c>
      <c r="H68" s="731">
        <v>27.80925000000002</v>
      </c>
      <c r="I68" s="732">
        <v>1.0729901574803151</v>
      </c>
      <c r="J68" s="733" t="s">
        <v>586</v>
      </c>
    </row>
    <row r="69" spans="1:10" ht="14.4" customHeight="1" x14ac:dyDescent="0.3">
      <c r="A69" s="729" t="s">
        <v>570</v>
      </c>
      <c r="B69" s="730" t="s">
        <v>570</v>
      </c>
      <c r="C69" s="731" t="s">
        <v>570</v>
      </c>
      <c r="D69" s="731" t="s">
        <v>570</v>
      </c>
      <c r="E69" s="731"/>
      <c r="F69" s="731" t="s">
        <v>570</v>
      </c>
      <c r="G69" s="731" t="s">
        <v>570</v>
      </c>
      <c r="H69" s="731" t="s">
        <v>570</v>
      </c>
      <c r="I69" s="732" t="s">
        <v>570</v>
      </c>
      <c r="J69" s="733" t="s">
        <v>587</v>
      </c>
    </row>
    <row r="70" spans="1:10" ht="14.4" customHeight="1" x14ac:dyDescent="0.3">
      <c r="A70" s="729" t="s">
        <v>594</v>
      </c>
      <c r="B70" s="730" t="s">
        <v>595</v>
      </c>
      <c r="C70" s="731" t="s">
        <v>570</v>
      </c>
      <c r="D70" s="731" t="s">
        <v>570</v>
      </c>
      <c r="E70" s="731"/>
      <c r="F70" s="731" t="s">
        <v>570</v>
      </c>
      <c r="G70" s="731" t="s">
        <v>570</v>
      </c>
      <c r="H70" s="731" t="s">
        <v>570</v>
      </c>
      <c r="I70" s="732" t="s">
        <v>570</v>
      </c>
      <c r="J70" s="733" t="s">
        <v>0</v>
      </c>
    </row>
    <row r="71" spans="1:10" ht="14.4" customHeight="1" x14ac:dyDescent="0.3">
      <c r="A71" s="729" t="s">
        <v>594</v>
      </c>
      <c r="B71" s="730" t="s">
        <v>2833</v>
      </c>
      <c r="C71" s="731">
        <v>0.60984000000000005</v>
      </c>
      <c r="D71" s="731">
        <v>0.45738000000000001</v>
      </c>
      <c r="E71" s="731"/>
      <c r="F71" s="731">
        <v>0.84948000000000001</v>
      </c>
      <c r="G71" s="731">
        <v>1</v>
      </c>
      <c r="H71" s="731">
        <v>-0.15051999999999999</v>
      </c>
      <c r="I71" s="732">
        <v>0.84948000000000001</v>
      </c>
      <c r="J71" s="733" t="s">
        <v>1</v>
      </c>
    </row>
    <row r="72" spans="1:10" ht="14.4" customHeight="1" x14ac:dyDescent="0.3">
      <c r="A72" s="729" t="s">
        <v>594</v>
      </c>
      <c r="B72" s="730" t="s">
        <v>2835</v>
      </c>
      <c r="C72" s="731">
        <v>27.631460000000001</v>
      </c>
      <c r="D72" s="731">
        <v>26.204140000000002</v>
      </c>
      <c r="E72" s="731"/>
      <c r="F72" s="731">
        <v>25.134580000000007</v>
      </c>
      <c r="G72" s="731">
        <v>25</v>
      </c>
      <c r="H72" s="731">
        <v>0.13458000000000681</v>
      </c>
      <c r="I72" s="732">
        <v>1.0053832000000003</v>
      </c>
      <c r="J72" s="733" t="s">
        <v>1</v>
      </c>
    </row>
    <row r="73" spans="1:10" ht="14.4" customHeight="1" x14ac:dyDescent="0.3">
      <c r="A73" s="729" t="s">
        <v>594</v>
      </c>
      <c r="B73" s="730" t="s">
        <v>2836</v>
      </c>
      <c r="C73" s="731">
        <v>225.97727000000003</v>
      </c>
      <c r="D73" s="731">
        <v>217.10859000000005</v>
      </c>
      <c r="E73" s="731"/>
      <c r="F73" s="731">
        <v>221.11271999999997</v>
      </c>
      <c r="G73" s="731">
        <v>223</v>
      </c>
      <c r="H73" s="731">
        <v>-1.8872800000000325</v>
      </c>
      <c r="I73" s="732">
        <v>0.99153686098654692</v>
      </c>
      <c r="J73" s="733" t="s">
        <v>1</v>
      </c>
    </row>
    <row r="74" spans="1:10" ht="14.4" customHeight="1" x14ac:dyDescent="0.3">
      <c r="A74" s="729" t="s">
        <v>594</v>
      </c>
      <c r="B74" s="730" t="s">
        <v>2838</v>
      </c>
      <c r="C74" s="731">
        <v>20.5427</v>
      </c>
      <c r="D74" s="731">
        <v>19.367000000000001</v>
      </c>
      <c r="E74" s="731"/>
      <c r="F74" s="731">
        <v>18.158660000000001</v>
      </c>
      <c r="G74" s="731">
        <v>18</v>
      </c>
      <c r="H74" s="731">
        <v>0.15866000000000113</v>
      </c>
      <c r="I74" s="732">
        <v>1.0088144444444445</v>
      </c>
      <c r="J74" s="733" t="s">
        <v>1</v>
      </c>
    </row>
    <row r="75" spans="1:10" ht="14.4" customHeight="1" x14ac:dyDescent="0.3">
      <c r="A75" s="729" t="s">
        <v>594</v>
      </c>
      <c r="B75" s="730" t="s">
        <v>2839</v>
      </c>
      <c r="C75" s="731">
        <v>3.9247199999999998</v>
      </c>
      <c r="D75" s="731">
        <v>2.94354</v>
      </c>
      <c r="E75" s="731"/>
      <c r="F75" s="731">
        <v>1.9623600000000001</v>
      </c>
      <c r="G75" s="731">
        <v>4</v>
      </c>
      <c r="H75" s="731">
        <v>-2.0376399999999997</v>
      </c>
      <c r="I75" s="732">
        <v>0.49059000000000003</v>
      </c>
      <c r="J75" s="733" t="s">
        <v>1</v>
      </c>
    </row>
    <row r="76" spans="1:10" ht="14.4" customHeight="1" x14ac:dyDescent="0.3">
      <c r="A76" s="729" t="s">
        <v>594</v>
      </c>
      <c r="B76" s="730" t="s">
        <v>2840</v>
      </c>
      <c r="C76" s="731">
        <v>28.24887</v>
      </c>
      <c r="D76" s="731">
        <v>5.7957700000000001</v>
      </c>
      <c r="E76" s="731"/>
      <c r="F76" s="731">
        <v>20.643099999999997</v>
      </c>
      <c r="G76" s="731">
        <v>21</v>
      </c>
      <c r="H76" s="731">
        <v>-0.3569000000000031</v>
      </c>
      <c r="I76" s="732">
        <v>0.98300476190476171</v>
      </c>
      <c r="J76" s="733" t="s">
        <v>1</v>
      </c>
    </row>
    <row r="77" spans="1:10" ht="14.4" customHeight="1" x14ac:dyDescent="0.3">
      <c r="A77" s="729" t="s">
        <v>594</v>
      </c>
      <c r="B77" s="730" t="s">
        <v>2841</v>
      </c>
      <c r="C77" s="731">
        <v>11.592000000000001</v>
      </c>
      <c r="D77" s="731">
        <v>10.1</v>
      </c>
      <c r="E77" s="731"/>
      <c r="F77" s="731">
        <v>10.458</v>
      </c>
      <c r="G77" s="731">
        <v>10</v>
      </c>
      <c r="H77" s="731">
        <v>0.45800000000000018</v>
      </c>
      <c r="I77" s="732">
        <v>1.0458000000000001</v>
      </c>
      <c r="J77" s="733" t="s">
        <v>1</v>
      </c>
    </row>
    <row r="78" spans="1:10" ht="14.4" customHeight="1" x14ac:dyDescent="0.3">
      <c r="A78" s="729" t="s">
        <v>594</v>
      </c>
      <c r="B78" s="730" t="s">
        <v>2843</v>
      </c>
      <c r="C78" s="731">
        <v>12.796479999999999</v>
      </c>
      <c r="D78" s="731">
        <v>19.19472</v>
      </c>
      <c r="E78" s="731"/>
      <c r="F78" s="731">
        <v>12.796479999999999</v>
      </c>
      <c r="G78" s="731">
        <v>15</v>
      </c>
      <c r="H78" s="731">
        <v>-2.203520000000001</v>
      </c>
      <c r="I78" s="732">
        <v>0.85309866666666656</v>
      </c>
      <c r="J78" s="733" t="s">
        <v>1</v>
      </c>
    </row>
    <row r="79" spans="1:10" ht="14.4" customHeight="1" x14ac:dyDescent="0.3">
      <c r="A79" s="729" t="s">
        <v>594</v>
      </c>
      <c r="B79" s="730" t="s">
        <v>2844</v>
      </c>
      <c r="C79" s="731">
        <v>74.979900000000015</v>
      </c>
      <c r="D79" s="731">
        <v>103.00205</v>
      </c>
      <c r="E79" s="731"/>
      <c r="F79" s="731">
        <v>90.195730000000012</v>
      </c>
      <c r="G79" s="731">
        <v>97</v>
      </c>
      <c r="H79" s="731">
        <v>-6.8042699999999883</v>
      </c>
      <c r="I79" s="732">
        <v>0.9298528865979383</v>
      </c>
      <c r="J79" s="733" t="s">
        <v>1</v>
      </c>
    </row>
    <row r="80" spans="1:10" ht="14.4" customHeight="1" x14ac:dyDescent="0.3">
      <c r="A80" s="729" t="s">
        <v>594</v>
      </c>
      <c r="B80" s="730" t="s">
        <v>596</v>
      </c>
      <c r="C80" s="731">
        <v>406.30323999999996</v>
      </c>
      <c r="D80" s="731">
        <v>404.17319000000009</v>
      </c>
      <c r="E80" s="731"/>
      <c r="F80" s="731">
        <v>401.31110999999999</v>
      </c>
      <c r="G80" s="731">
        <v>415</v>
      </c>
      <c r="H80" s="731">
        <v>-13.688890000000015</v>
      </c>
      <c r="I80" s="732">
        <v>0.9670147228915662</v>
      </c>
      <c r="J80" s="733" t="s">
        <v>586</v>
      </c>
    </row>
    <row r="81" spans="1:10" ht="14.4" customHeight="1" x14ac:dyDescent="0.3">
      <c r="A81" s="729" t="s">
        <v>570</v>
      </c>
      <c r="B81" s="730" t="s">
        <v>570</v>
      </c>
      <c r="C81" s="731" t="s">
        <v>570</v>
      </c>
      <c r="D81" s="731" t="s">
        <v>570</v>
      </c>
      <c r="E81" s="731"/>
      <c r="F81" s="731" t="s">
        <v>570</v>
      </c>
      <c r="G81" s="731" t="s">
        <v>570</v>
      </c>
      <c r="H81" s="731" t="s">
        <v>570</v>
      </c>
      <c r="I81" s="732" t="s">
        <v>570</v>
      </c>
      <c r="J81" s="733" t="s">
        <v>587</v>
      </c>
    </row>
    <row r="82" spans="1:10" ht="14.4" customHeight="1" x14ac:dyDescent="0.3">
      <c r="A82" s="729" t="s">
        <v>597</v>
      </c>
      <c r="B82" s="730" t="s">
        <v>598</v>
      </c>
      <c r="C82" s="731" t="s">
        <v>570</v>
      </c>
      <c r="D82" s="731" t="s">
        <v>570</v>
      </c>
      <c r="E82" s="731"/>
      <c r="F82" s="731" t="s">
        <v>570</v>
      </c>
      <c r="G82" s="731" t="s">
        <v>570</v>
      </c>
      <c r="H82" s="731" t="s">
        <v>570</v>
      </c>
      <c r="I82" s="732" t="s">
        <v>570</v>
      </c>
      <c r="J82" s="733" t="s">
        <v>0</v>
      </c>
    </row>
    <row r="83" spans="1:10" ht="14.4" customHeight="1" x14ac:dyDescent="0.3">
      <c r="A83" s="729" t="s">
        <v>597</v>
      </c>
      <c r="B83" s="730" t="s">
        <v>2835</v>
      </c>
      <c r="C83" s="731">
        <v>2.2006600000000001</v>
      </c>
      <c r="D83" s="731">
        <v>0.34854000000000002</v>
      </c>
      <c r="E83" s="731"/>
      <c r="F83" s="731">
        <v>0.35149999999999998</v>
      </c>
      <c r="G83" s="731">
        <v>0</v>
      </c>
      <c r="H83" s="731">
        <v>0.35149999999999998</v>
      </c>
      <c r="I83" s="732" t="s">
        <v>570</v>
      </c>
      <c r="J83" s="733" t="s">
        <v>1</v>
      </c>
    </row>
    <row r="84" spans="1:10" ht="14.4" customHeight="1" x14ac:dyDescent="0.3">
      <c r="A84" s="729" t="s">
        <v>597</v>
      </c>
      <c r="B84" s="730" t="s">
        <v>2836</v>
      </c>
      <c r="C84" s="731">
        <v>5.4406499999999998</v>
      </c>
      <c r="D84" s="731">
        <v>3.8109999999999995</v>
      </c>
      <c r="E84" s="731"/>
      <c r="F84" s="731">
        <v>4.2218</v>
      </c>
      <c r="G84" s="731">
        <v>6</v>
      </c>
      <c r="H84" s="731">
        <v>-1.7782</v>
      </c>
      <c r="I84" s="732">
        <v>0.70363333333333333</v>
      </c>
      <c r="J84" s="733" t="s">
        <v>1</v>
      </c>
    </row>
    <row r="85" spans="1:10" ht="14.4" customHeight="1" x14ac:dyDescent="0.3">
      <c r="A85" s="729" t="s">
        <v>597</v>
      </c>
      <c r="B85" s="730" t="s">
        <v>2838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570</v>
      </c>
      <c r="J85" s="733" t="s">
        <v>1</v>
      </c>
    </row>
    <row r="86" spans="1:10" ht="14.4" customHeight="1" x14ac:dyDescent="0.3">
      <c r="A86" s="729" t="s">
        <v>597</v>
      </c>
      <c r="B86" s="730" t="s">
        <v>2840</v>
      </c>
      <c r="C86" s="731">
        <v>0</v>
      </c>
      <c r="D86" s="731">
        <v>0.11</v>
      </c>
      <c r="E86" s="731"/>
      <c r="F86" s="731">
        <v>4.6498800000000005</v>
      </c>
      <c r="G86" s="731">
        <v>3</v>
      </c>
      <c r="H86" s="731">
        <v>1.6498800000000005</v>
      </c>
      <c r="I86" s="732">
        <v>1.5499600000000002</v>
      </c>
      <c r="J86" s="733" t="s">
        <v>1</v>
      </c>
    </row>
    <row r="87" spans="1:10" ht="14.4" customHeight="1" x14ac:dyDescent="0.3">
      <c r="A87" s="729" t="s">
        <v>597</v>
      </c>
      <c r="B87" s="730" t="s">
        <v>2841</v>
      </c>
      <c r="C87" s="731">
        <v>2.2080000000000002</v>
      </c>
      <c r="D87" s="731">
        <v>1.764</v>
      </c>
      <c r="E87" s="731"/>
      <c r="F87" s="731">
        <v>1.764</v>
      </c>
      <c r="G87" s="731">
        <v>2</v>
      </c>
      <c r="H87" s="731">
        <v>-0.23599999999999999</v>
      </c>
      <c r="I87" s="732">
        <v>0.88200000000000001</v>
      </c>
      <c r="J87" s="733" t="s">
        <v>1</v>
      </c>
    </row>
    <row r="88" spans="1:10" ht="14.4" customHeight="1" x14ac:dyDescent="0.3">
      <c r="A88" s="729" t="s">
        <v>597</v>
      </c>
      <c r="B88" s="730" t="s">
        <v>2844</v>
      </c>
      <c r="C88" s="731">
        <v>1.5609999999999999</v>
      </c>
      <c r="D88" s="731">
        <v>0.78049999999999997</v>
      </c>
      <c r="E88" s="731"/>
      <c r="F88" s="731">
        <v>0.83899999999999997</v>
      </c>
      <c r="G88" s="731">
        <v>2</v>
      </c>
      <c r="H88" s="731">
        <v>-1.161</v>
      </c>
      <c r="I88" s="732">
        <v>0.41949999999999998</v>
      </c>
      <c r="J88" s="733" t="s">
        <v>1</v>
      </c>
    </row>
    <row r="89" spans="1:10" ht="14.4" customHeight="1" x14ac:dyDescent="0.3">
      <c r="A89" s="729" t="s">
        <v>597</v>
      </c>
      <c r="B89" s="730" t="s">
        <v>599</v>
      </c>
      <c r="C89" s="731">
        <v>11.410309999999999</v>
      </c>
      <c r="D89" s="731">
        <v>6.8140400000000003</v>
      </c>
      <c r="E89" s="731"/>
      <c r="F89" s="731">
        <v>11.826179999999999</v>
      </c>
      <c r="G89" s="731">
        <v>14</v>
      </c>
      <c r="H89" s="731">
        <v>-2.173820000000001</v>
      </c>
      <c r="I89" s="732">
        <v>0.84472714285714279</v>
      </c>
      <c r="J89" s="733" t="s">
        <v>586</v>
      </c>
    </row>
    <row r="90" spans="1:10" ht="14.4" customHeight="1" x14ac:dyDescent="0.3">
      <c r="A90" s="729" t="s">
        <v>570</v>
      </c>
      <c r="B90" s="730" t="s">
        <v>570</v>
      </c>
      <c r="C90" s="731" t="s">
        <v>570</v>
      </c>
      <c r="D90" s="731" t="s">
        <v>570</v>
      </c>
      <c r="E90" s="731"/>
      <c r="F90" s="731" t="s">
        <v>570</v>
      </c>
      <c r="G90" s="731" t="s">
        <v>570</v>
      </c>
      <c r="H90" s="731" t="s">
        <v>570</v>
      </c>
      <c r="I90" s="732" t="s">
        <v>570</v>
      </c>
      <c r="J90" s="733" t="s">
        <v>587</v>
      </c>
    </row>
    <row r="91" spans="1:10" ht="14.4" customHeight="1" x14ac:dyDescent="0.3">
      <c r="A91" s="729" t="s">
        <v>600</v>
      </c>
      <c r="B91" s="730" t="s">
        <v>601</v>
      </c>
      <c r="C91" s="731" t="s">
        <v>570</v>
      </c>
      <c r="D91" s="731" t="s">
        <v>570</v>
      </c>
      <c r="E91" s="731"/>
      <c r="F91" s="731" t="s">
        <v>570</v>
      </c>
      <c r="G91" s="731" t="s">
        <v>570</v>
      </c>
      <c r="H91" s="731" t="s">
        <v>570</v>
      </c>
      <c r="I91" s="732" t="s">
        <v>570</v>
      </c>
      <c r="J91" s="733" t="s">
        <v>0</v>
      </c>
    </row>
    <row r="92" spans="1:10" ht="14.4" customHeight="1" x14ac:dyDescent="0.3">
      <c r="A92" s="729" t="s">
        <v>600</v>
      </c>
      <c r="B92" s="730" t="s">
        <v>2833</v>
      </c>
      <c r="C92" s="731">
        <v>0</v>
      </c>
      <c r="D92" s="731">
        <v>0</v>
      </c>
      <c r="E92" s="731"/>
      <c r="F92" s="731">
        <v>0.14158000000000001</v>
      </c>
      <c r="G92" s="731">
        <v>0</v>
      </c>
      <c r="H92" s="731">
        <v>0.14158000000000001</v>
      </c>
      <c r="I92" s="732" t="s">
        <v>570</v>
      </c>
      <c r="J92" s="733" t="s">
        <v>1</v>
      </c>
    </row>
    <row r="93" spans="1:10" ht="14.4" customHeight="1" x14ac:dyDescent="0.3">
      <c r="A93" s="729" t="s">
        <v>600</v>
      </c>
      <c r="B93" s="730" t="s">
        <v>2835</v>
      </c>
      <c r="C93" s="731">
        <v>0.93991000000000013</v>
      </c>
      <c r="D93" s="731">
        <v>1.1230599999999999</v>
      </c>
      <c r="E93" s="731"/>
      <c r="F93" s="731">
        <v>1.3314999999999999</v>
      </c>
      <c r="G93" s="731">
        <v>1</v>
      </c>
      <c r="H93" s="731">
        <v>0.33149999999999991</v>
      </c>
      <c r="I93" s="732">
        <v>1.3314999999999999</v>
      </c>
      <c r="J93" s="733" t="s">
        <v>1</v>
      </c>
    </row>
    <row r="94" spans="1:10" ht="14.4" customHeight="1" x14ac:dyDescent="0.3">
      <c r="A94" s="729" t="s">
        <v>600</v>
      </c>
      <c r="B94" s="730" t="s">
        <v>2836</v>
      </c>
      <c r="C94" s="731">
        <v>24.157519999999998</v>
      </c>
      <c r="D94" s="731">
        <v>47.422470000000004</v>
      </c>
      <c r="E94" s="731"/>
      <c r="F94" s="731">
        <v>41.779120000000006</v>
      </c>
      <c r="G94" s="731">
        <v>32</v>
      </c>
      <c r="H94" s="731">
        <v>9.779120000000006</v>
      </c>
      <c r="I94" s="732">
        <v>1.3055975000000002</v>
      </c>
      <c r="J94" s="733" t="s">
        <v>1</v>
      </c>
    </row>
    <row r="95" spans="1:10" ht="14.4" customHeight="1" x14ac:dyDescent="0.3">
      <c r="A95" s="729" t="s">
        <v>600</v>
      </c>
      <c r="B95" s="730" t="s">
        <v>2838</v>
      </c>
      <c r="C95" s="731">
        <v>0.40849999999999997</v>
      </c>
      <c r="D95" s="731">
        <v>0.50849999999999995</v>
      </c>
      <c r="E95" s="731"/>
      <c r="F95" s="731">
        <v>4.0640000000000001</v>
      </c>
      <c r="G95" s="731">
        <v>1</v>
      </c>
      <c r="H95" s="731">
        <v>3.0640000000000001</v>
      </c>
      <c r="I95" s="732">
        <v>4.0640000000000001</v>
      </c>
      <c r="J95" s="733" t="s">
        <v>1</v>
      </c>
    </row>
    <row r="96" spans="1:10" ht="14.4" customHeight="1" x14ac:dyDescent="0.3">
      <c r="A96" s="729" t="s">
        <v>600</v>
      </c>
      <c r="B96" s="730" t="s">
        <v>2840</v>
      </c>
      <c r="C96" s="731">
        <v>1.6711500000000001</v>
      </c>
      <c r="D96" s="731">
        <v>1.8474000000000002</v>
      </c>
      <c r="E96" s="731"/>
      <c r="F96" s="731">
        <v>3.1033000000000004</v>
      </c>
      <c r="G96" s="731">
        <v>5</v>
      </c>
      <c r="H96" s="731">
        <v>-1.8966999999999996</v>
      </c>
      <c r="I96" s="732">
        <v>0.6206600000000001</v>
      </c>
      <c r="J96" s="733" t="s">
        <v>1</v>
      </c>
    </row>
    <row r="97" spans="1:10" ht="14.4" customHeight="1" x14ac:dyDescent="0.3">
      <c r="A97" s="729" t="s">
        <v>600</v>
      </c>
      <c r="B97" s="730" t="s">
        <v>2841</v>
      </c>
      <c r="C97" s="731">
        <v>0.55200000000000005</v>
      </c>
      <c r="D97" s="731">
        <v>0.50800000000000001</v>
      </c>
      <c r="E97" s="731"/>
      <c r="F97" s="731">
        <v>0.2142</v>
      </c>
      <c r="G97" s="731">
        <v>1</v>
      </c>
      <c r="H97" s="731">
        <v>-0.78580000000000005</v>
      </c>
      <c r="I97" s="732">
        <v>0.2142</v>
      </c>
      <c r="J97" s="733" t="s">
        <v>1</v>
      </c>
    </row>
    <row r="98" spans="1:10" ht="14.4" customHeight="1" x14ac:dyDescent="0.3">
      <c r="A98" s="729" t="s">
        <v>600</v>
      </c>
      <c r="B98" s="730" t="s">
        <v>2844</v>
      </c>
      <c r="C98" s="731">
        <v>28.005780000000001</v>
      </c>
      <c r="D98" s="731">
        <v>15.12097</v>
      </c>
      <c r="E98" s="731"/>
      <c r="F98" s="731">
        <v>38.580349999999996</v>
      </c>
      <c r="G98" s="731">
        <v>20</v>
      </c>
      <c r="H98" s="731">
        <v>18.580349999999996</v>
      </c>
      <c r="I98" s="732">
        <v>1.9290174999999998</v>
      </c>
      <c r="J98" s="733" t="s">
        <v>1</v>
      </c>
    </row>
    <row r="99" spans="1:10" ht="14.4" customHeight="1" x14ac:dyDescent="0.3">
      <c r="A99" s="729" t="s">
        <v>600</v>
      </c>
      <c r="B99" s="730" t="s">
        <v>602</v>
      </c>
      <c r="C99" s="731">
        <v>55.734859999999998</v>
      </c>
      <c r="D99" s="731">
        <v>66.530400000000014</v>
      </c>
      <c r="E99" s="731"/>
      <c r="F99" s="731">
        <v>89.21405</v>
      </c>
      <c r="G99" s="731">
        <v>59</v>
      </c>
      <c r="H99" s="731">
        <v>30.21405</v>
      </c>
      <c r="I99" s="732">
        <v>1.5121025423728813</v>
      </c>
      <c r="J99" s="733" t="s">
        <v>586</v>
      </c>
    </row>
    <row r="100" spans="1:10" ht="14.4" customHeight="1" x14ac:dyDescent="0.3">
      <c r="A100" s="729" t="s">
        <v>570</v>
      </c>
      <c r="B100" s="730" t="s">
        <v>570</v>
      </c>
      <c r="C100" s="731" t="s">
        <v>570</v>
      </c>
      <c r="D100" s="731" t="s">
        <v>570</v>
      </c>
      <c r="E100" s="731"/>
      <c r="F100" s="731" t="s">
        <v>570</v>
      </c>
      <c r="G100" s="731" t="s">
        <v>570</v>
      </c>
      <c r="H100" s="731" t="s">
        <v>570</v>
      </c>
      <c r="I100" s="732" t="s">
        <v>570</v>
      </c>
      <c r="J100" s="733" t="s">
        <v>587</v>
      </c>
    </row>
    <row r="101" spans="1:10" ht="14.4" customHeight="1" x14ac:dyDescent="0.3">
      <c r="A101" s="729" t="s">
        <v>568</v>
      </c>
      <c r="B101" s="730" t="s">
        <v>581</v>
      </c>
      <c r="C101" s="731">
        <v>2310.9436200000005</v>
      </c>
      <c r="D101" s="731">
        <v>1449.9394099999995</v>
      </c>
      <c r="E101" s="731"/>
      <c r="F101" s="731">
        <v>2249.8425400000001</v>
      </c>
      <c r="G101" s="731">
        <v>2554</v>
      </c>
      <c r="H101" s="731">
        <v>-304.1574599999999</v>
      </c>
      <c r="I101" s="732">
        <v>0.88090937353171495</v>
      </c>
      <c r="J101" s="733" t="s">
        <v>582</v>
      </c>
    </row>
  </sheetData>
  <mergeCells count="3">
    <mergeCell ref="A1:I1"/>
    <mergeCell ref="F3:I3"/>
    <mergeCell ref="C4:D4"/>
  </mergeCells>
  <conditionalFormatting sqref="F19 F102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101">
    <cfRule type="expression" dxfId="32" priority="6">
      <formula>$H20&gt;0</formula>
    </cfRule>
  </conditionalFormatting>
  <conditionalFormatting sqref="A20:A101">
    <cfRule type="expression" dxfId="31" priority="5">
      <formula>AND($J20&lt;&gt;"mezeraKL",$J20&lt;&gt;"")</formula>
    </cfRule>
  </conditionalFormatting>
  <conditionalFormatting sqref="I20:I101">
    <cfRule type="expression" dxfId="30" priority="7">
      <formula>$I20&gt;1</formula>
    </cfRule>
  </conditionalFormatting>
  <conditionalFormatting sqref="B20:B101">
    <cfRule type="expression" dxfId="29" priority="4">
      <formula>OR($J20="NS",$J20="SumaNS",$J20="Účet")</formula>
    </cfRule>
  </conditionalFormatting>
  <conditionalFormatting sqref="A20:D101 F20:I101">
    <cfRule type="expression" dxfId="28" priority="8">
      <formula>AND($J20&lt;&gt;"",$J20&lt;&gt;"mezeraKL")</formula>
    </cfRule>
  </conditionalFormatting>
  <conditionalFormatting sqref="B20:D101 F20:I101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01 F20:I101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3597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7.5239057343607927</v>
      </c>
      <c r="J3" s="203">
        <f>SUBTOTAL(9,J5:J1048576)</f>
        <v>290087</v>
      </c>
      <c r="K3" s="204">
        <f>SUBTOTAL(9,K5:K1048576)</f>
        <v>2182587.2427635193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568</v>
      </c>
      <c r="B5" s="825" t="s">
        <v>569</v>
      </c>
      <c r="C5" s="828" t="s">
        <v>583</v>
      </c>
      <c r="D5" s="862" t="s">
        <v>584</v>
      </c>
      <c r="E5" s="828" t="s">
        <v>2845</v>
      </c>
      <c r="F5" s="862" t="s">
        <v>2846</v>
      </c>
      <c r="G5" s="828" t="s">
        <v>2847</v>
      </c>
      <c r="H5" s="828" t="s">
        <v>2848</v>
      </c>
      <c r="I5" s="225">
        <v>26.159999847412109</v>
      </c>
      <c r="J5" s="225">
        <v>1</v>
      </c>
      <c r="K5" s="848">
        <v>26.159999847412109</v>
      </c>
    </row>
    <row r="6" spans="1:11" ht="14.4" customHeight="1" x14ac:dyDescent="0.3">
      <c r="A6" s="831" t="s">
        <v>568</v>
      </c>
      <c r="B6" s="832" t="s">
        <v>569</v>
      </c>
      <c r="C6" s="835" t="s">
        <v>583</v>
      </c>
      <c r="D6" s="863" t="s">
        <v>584</v>
      </c>
      <c r="E6" s="835" t="s">
        <v>2845</v>
      </c>
      <c r="F6" s="863" t="s">
        <v>2846</v>
      </c>
      <c r="G6" s="835" t="s">
        <v>2849</v>
      </c>
      <c r="H6" s="835" t="s">
        <v>2850</v>
      </c>
      <c r="I6" s="849">
        <v>41.540000915527344</v>
      </c>
      <c r="J6" s="849">
        <v>56</v>
      </c>
      <c r="K6" s="850">
        <v>2326.06005859375</v>
      </c>
    </row>
    <row r="7" spans="1:11" ht="14.4" customHeight="1" x14ac:dyDescent="0.3">
      <c r="A7" s="831" t="s">
        <v>568</v>
      </c>
      <c r="B7" s="832" t="s">
        <v>569</v>
      </c>
      <c r="C7" s="835" t="s">
        <v>583</v>
      </c>
      <c r="D7" s="863" t="s">
        <v>584</v>
      </c>
      <c r="E7" s="835" t="s">
        <v>2845</v>
      </c>
      <c r="F7" s="863" t="s">
        <v>2846</v>
      </c>
      <c r="G7" s="835" t="s">
        <v>2851</v>
      </c>
      <c r="H7" s="835" t="s">
        <v>2852</v>
      </c>
      <c r="I7" s="849">
        <v>0.67000001668930054</v>
      </c>
      <c r="J7" s="849">
        <v>500</v>
      </c>
      <c r="K7" s="850">
        <v>335</v>
      </c>
    </row>
    <row r="8" spans="1:11" ht="14.4" customHeight="1" x14ac:dyDescent="0.3">
      <c r="A8" s="831" t="s">
        <v>568</v>
      </c>
      <c r="B8" s="832" t="s">
        <v>569</v>
      </c>
      <c r="C8" s="835" t="s">
        <v>583</v>
      </c>
      <c r="D8" s="863" t="s">
        <v>584</v>
      </c>
      <c r="E8" s="835" t="s">
        <v>2853</v>
      </c>
      <c r="F8" s="863" t="s">
        <v>2854</v>
      </c>
      <c r="G8" s="835" t="s">
        <v>2855</v>
      </c>
      <c r="H8" s="835" t="s">
        <v>2856</v>
      </c>
      <c r="I8" s="849">
        <v>17.299999237060547</v>
      </c>
      <c r="J8" s="849">
        <v>50</v>
      </c>
      <c r="K8" s="850">
        <v>865.1500244140625</v>
      </c>
    </row>
    <row r="9" spans="1:11" ht="14.4" customHeight="1" x14ac:dyDescent="0.3">
      <c r="A9" s="831" t="s">
        <v>568</v>
      </c>
      <c r="B9" s="832" t="s">
        <v>569</v>
      </c>
      <c r="C9" s="835" t="s">
        <v>583</v>
      </c>
      <c r="D9" s="863" t="s">
        <v>584</v>
      </c>
      <c r="E9" s="835" t="s">
        <v>2853</v>
      </c>
      <c r="F9" s="863" t="s">
        <v>2854</v>
      </c>
      <c r="G9" s="835" t="s">
        <v>2857</v>
      </c>
      <c r="H9" s="835" t="s">
        <v>2858</v>
      </c>
      <c r="I9" s="849">
        <v>3.3900001049041748</v>
      </c>
      <c r="J9" s="849">
        <v>160</v>
      </c>
      <c r="K9" s="850">
        <v>542.4000244140625</v>
      </c>
    </row>
    <row r="10" spans="1:11" ht="14.4" customHeight="1" x14ac:dyDescent="0.3">
      <c r="A10" s="831" t="s">
        <v>568</v>
      </c>
      <c r="B10" s="832" t="s">
        <v>569</v>
      </c>
      <c r="C10" s="835" t="s">
        <v>583</v>
      </c>
      <c r="D10" s="863" t="s">
        <v>584</v>
      </c>
      <c r="E10" s="835" t="s">
        <v>2853</v>
      </c>
      <c r="F10" s="863" t="s">
        <v>2854</v>
      </c>
      <c r="G10" s="835" t="s">
        <v>2859</v>
      </c>
      <c r="H10" s="835" t="s">
        <v>2860</v>
      </c>
      <c r="I10" s="849">
        <v>11.729999542236328</v>
      </c>
      <c r="J10" s="849">
        <v>20</v>
      </c>
      <c r="K10" s="850">
        <v>234.60000610351562</v>
      </c>
    </row>
    <row r="11" spans="1:11" ht="14.4" customHeight="1" x14ac:dyDescent="0.3">
      <c r="A11" s="831" t="s">
        <v>568</v>
      </c>
      <c r="B11" s="832" t="s">
        <v>569</v>
      </c>
      <c r="C11" s="835" t="s">
        <v>583</v>
      </c>
      <c r="D11" s="863" t="s">
        <v>584</v>
      </c>
      <c r="E11" s="835" t="s">
        <v>2853</v>
      </c>
      <c r="F11" s="863" t="s">
        <v>2854</v>
      </c>
      <c r="G11" s="835" t="s">
        <v>2861</v>
      </c>
      <c r="H11" s="835" t="s">
        <v>2862</v>
      </c>
      <c r="I11" s="849">
        <v>13.310000419616699</v>
      </c>
      <c r="J11" s="849">
        <v>20</v>
      </c>
      <c r="K11" s="850">
        <v>266.20001220703125</v>
      </c>
    </row>
    <row r="12" spans="1:11" ht="14.4" customHeight="1" x14ac:dyDescent="0.3">
      <c r="A12" s="831" t="s">
        <v>568</v>
      </c>
      <c r="B12" s="832" t="s">
        <v>569</v>
      </c>
      <c r="C12" s="835" t="s">
        <v>583</v>
      </c>
      <c r="D12" s="863" t="s">
        <v>584</v>
      </c>
      <c r="E12" s="835" t="s">
        <v>2853</v>
      </c>
      <c r="F12" s="863" t="s">
        <v>2854</v>
      </c>
      <c r="G12" s="835" t="s">
        <v>2863</v>
      </c>
      <c r="H12" s="835" t="s">
        <v>2864</v>
      </c>
      <c r="I12" s="849">
        <v>1.0900000333786011</v>
      </c>
      <c r="J12" s="849">
        <v>200</v>
      </c>
      <c r="K12" s="850">
        <v>218</v>
      </c>
    </row>
    <row r="13" spans="1:11" ht="14.4" customHeight="1" x14ac:dyDescent="0.3">
      <c r="A13" s="831" t="s">
        <v>568</v>
      </c>
      <c r="B13" s="832" t="s">
        <v>569</v>
      </c>
      <c r="C13" s="835" t="s">
        <v>583</v>
      </c>
      <c r="D13" s="863" t="s">
        <v>584</v>
      </c>
      <c r="E13" s="835" t="s">
        <v>2853</v>
      </c>
      <c r="F13" s="863" t="s">
        <v>2854</v>
      </c>
      <c r="G13" s="835" t="s">
        <v>2865</v>
      </c>
      <c r="H13" s="835" t="s">
        <v>2866</v>
      </c>
      <c r="I13" s="849">
        <v>1.6749999523162842</v>
      </c>
      <c r="J13" s="849">
        <v>200</v>
      </c>
      <c r="K13" s="850">
        <v>335</v>
      </c>
    </row>
    <row r="14" spans="1:11" ht="14.4" customHeight="1" x14ac:dyDescent="0.3">
      <c r="A14" s="831" t="s">
        <v>568</v>
      </c>
      <c r="B14" s="832" t="s">
        <v>569</v>
      </c>
      <c r="C14" s="835" t="s">
        <v>583</v>
      </c>
      <c r="D14" s="863" t="s">
        <v>584</v>
      </c>
      <c r="E14" s="835" t="s">
        <v>2853</v>
      </c>
      <c r="F14" s="863" t="s">
        <v>2854</v>
      </c>
      <c r="G14" s="835" t="s">
        <v>2867</v>
      </c>
      <c r="H14" s="835" t="s">
        <v>2868</v>
      </c>
      <c r="I14" s="849">
        <v>0.67000001668930054</v>
      </c>
      <c r="J14" s="849">
        <v>100</v>
      </c>
      <c r="K14" s="850">
        <v>67</v>
      </c>
    </row>
    <row r="15" spans="1:11" ht="14.4" customHeight="1" x14ac:dyDescent="0.3">
      <c r="A15" s="831" t="s">
        <v>568</v>
      </c>
      <c r="B15" s="832" t="s">
        <v>569</v>
      </c>
      <c r="C15" s="835" t="s">
        <v>583</v>
      </c>
      <c r="D15" s="863" t="s">
        <v>584</v>
      </c>
      <c r="E15" s="835" t="s">
        <v>2869</v>
      </c>
      <c r="F15" s="863" t="s">
        <v>2870</v>
      </c>
      <c r="G15" s="835" t="s">
        <v>2871</v>
      </c>
      <c r="H15" s="835" t="s">
        <v>2872</v>
      </c>
      <c r="I15" s="849">
        <v>0.31000000238418579</v>
      </c>
      <c r="J15" s="849">
        <v>100</v>
      </c>
      <c r="K15" s="850">
        <v>31</v>
      </c>
    </row>
    <row r="16" spans="1:11" ht="14.4" customHeight="1" x14ac:dyDescent="0.3">
      <c r="A16" s="831" t="s">
        <v>568</v>
      </c>
      <c r="B16" s="832" t="s">
        <v>569</v>
      </c>
      <c r="C16" s="835" t="s">
        <v>583</v>
      </c>
      <c r="D16" s="863" t="s">
        <v>584</v>
      </c>
      <c r="E16" s="835" t="s">
        <v>2869</v>
      </c>
      <c r="F16" s="863" t="s">
        <v>2870</v>
      </c>
      <c r="G16" s="835" t="s">
        <v>2873</v>
      </c>
      <c r="H16" s="835" t="s">
        <v>2874</v>
      </c>
      <c r="I16" s="849">
        <v>0.31000000238418579</v>
      </c>
      <c r="J16" s="849">
        <v>200</v>
      </c>
      <c r="K16" s="850">
        <v>62</v>
      </c>
    </row>
    <row r="17" spans="1:11" ht="14.4" customHeight="1" x14ac:dyDescent="0.3">
      <c r="A17" s="831" t="s">
        <v>568</v>
      </c>
      <c r="B17" s="832" t="s">
        <v>569</v>
      </c>
      <c r="C17" s="835" t="s">
        <v>583</v>
      </c>
      <c r="D17" s="863" t="s">
        <v>584</v>
      </c>
      <c r="E17" s="835" t="s">
        <v>2869</v>
      </c>
      <c r="F17" s="863" t="s">
        <v>2870</v>
      </c>
      <c r="G17" s="835" t="s">
        <v>2875</v>
      </c>
      <c r="H17" s="835" t="s">
        <v>2876</v>
      </c>
      <c r="I17" s="849">
        <v>0.54000002145767212</v>
      </c>
      <c r="J17" s="849">
        <v>100</v>
      </c>
      <c r="K17" s="850">
        <v>54</v>
      </c>
    </row>
    <row r="18" spans="1:11" ht="14.4" customHeight="1" x14ac:dyDescent="0.3">
      <c r="A18" s="831" t="s">
        <v>568</v>
      </c>
      <c r="B18" s="832" t="s">
        <v>569</v>
      </c>
      <c r="C18" s="835" t="s">
        <v>583</v>
      </c>
      <c r="D18" s="863" t="s">
        <v>584</v>
      </c>
      <c r="E18" s="835" t="s">
        <v>2869</v>
      </c>
      <c r="F18" s="863" t="s">
        <v>2870</v>
      </c>
      <c r="G18" s="835" t="s">
        <v>2877</v>
      </c>
      <c r="H18" s="835" t="s">
        <v>2878</v>
      </c>
      <c r="I18" s="849">
        <v>449</v>
      </c>
      <c r="J18" s="849">
        <v>20</v>
      </c>
      <c r="K18" s="850">
        <v>8980</v>
      </c>
    </row>
    <row r="19" spans="1:11" ht="14.4" customHeight="1" x14ac:dyDescent="0.3">
      <c r="A19" s="831" t="s">
        <v>568</v>
      </c>
      <c r="B19" s="832" t="s">
        <v>569</v>
      </c>
      <c r="C19" s="835" t="s">
        <v>583</v>
      </c>
      <c r="D19" s="863" t="s">
        <v>584</v>
      </c>
      <c r="E19" s="835" t="s">
        <v>2869</v>
      </c>
      <c r="F19" s="863" t="s">
        <v>2870</v>
      </c>
      <c r="G19" s="835" t="s">
        <v>2879</v>
      </c>
      <c r="H19" s="835" t="s">
        <v>2880</v>
      </c>
      <c r="I19" s="849">
        <v>2.75</v>
      </c>
      <c r="J19" s="849">
        <v>100</v>
      </c>
      <c r="K19" s="850">
        <v>274.57000732421875</v>
      </c>
    </row>
    <row r="20" spans="1:11" ht="14.4" customHeight="1" x14ac:dyDescent="0.3">
      <c r="A20" s="831" t="s">
        <v>568</v>
      </c>
      <c r="B20" s="832" t="s">
        <v>569</v>
      </c>
      <c r="C20" s="835" t="s">
        <v>583</v>
      </c>
      <c r="D20" s="863" t="s">
        <v>584</v>
      </c>
      <c r="E20" s="835" t="s">
        <v>2869</v>
      </c>
      <c r="F20" s="863" t="s">
        <v>2870</v>
      </c>
      <c r="G20" s="835" t="s">
        <v>2881</v>
      </c>
      <c r="H20" s="835" t="s">
        <v>2882</v>
      </c>
      <c r="I20" s="849">
        <v>180</v>
      </c>
      <c r="J20" s="849">
        <v>25</v>
      </c>
      <c r="K20" s="850">
        <v>4499.990234375</v>
      </c>
    </row>
    <row r="21" spans="1:11" ht="14.4" customHeight="1" x14ac:dyDescent="0.3">
      <c r="A21" s="831" t="s">
        <v>568</v>
      </c>
      <c r="B21" s="832" t="s">
        <v>569</v>
      </c>
      <c r="C21" s="835" t="s">
        <v>583</v>
      </c>
      <c r="D21" s="863" t="s">
        <v>584</v>
      </c>
      <c r="E21" s="835" t="s">
        <v>2883</v>
      </c>
      <c r="F21" s="863" t="s">
        <v>2884</v>
      </c>
      <c r="G21" s="835" t="s">
        <v>2885</v>
      </c>
      <c r="H21" s="835" t="s">
        <v>2886</v>
      </c>
      <c r="I21" s="849">
        <v>8.4700002670288086</v>
      </c>
      <c r="J21" s="849">
        <v>40</v>
      </c>
      <c r="K21" s="850">
        <v>338.79998779296875</v>
      </c>
    </row>
    <row r="22" spans="1:11" ht="14.4" customHeight="1" x14ac:dyDescent="0.3">
      <c r="A22" s="831" t="s">
        <v>568</v>
      </c>
      <c r="B22" s="832" t="s">
        <v>569</v>
      </c>
      <c r="C22" s="835" t="s">
        <v>583</v>
      </c>
      <c r="D22" s="863" t="s">
        <v>584</v>
      </c>
      <c r="E22" s="835" t="s">
        <v>2883</v>
      </c>
      <c r="F22" s="863" t="s">
        <v>2884</v>
      </c>
      <c r="G22" s="835" t="s">
        <v>2887</v>
      </c>
      <c r="H22" s="835" t="s">
        <v>2888</v>
      </c>
      <c r="I22" s="849">
        <v>7.0199999809265137</v>
      </c>
      <c r="J22" s="849">
        <v>40</v>
      </c>
      <c r="K22" s="850">
        <v>280.79998779296875</v>
      </c>
    </row>
    <row r="23" spans="1:11" ht="14.4" customHeight="1" x14ac:dyDescent="0.3">
      <c r="A23" s="831" t="s">
        <v>568</v>
      </c>
      <c r="B23" s="832" t="s">
        <v>569</v>
      </c>
      <c r="C23" s="835" t="s">
        <v>583</v>
      </c>
      <c r="D23" s="863" t="s">
        <v>584</v>
      </c>
      <c r="E23" s="835" t="s">
        <v>2883</v>
      </c>
      <c r="F23" s="863" t="s">
        <v>2884</v>
      </c>
      <c r="G23" s="835" t="s">
        <v>2889</v>
      </c>
      <c r="H23" s="835" t="s">
        <v>2890</v>
      </c>
      <c r="I23" s="849">
        <v>0.62999999523162842</v>
      </c>
      <c r="J23" s="849">
        <v>200</v>
      </c>
      <c r="K23" s="850">
        <v>126</v>
      </c>
    </row>
    <row r="24" spans="1:11" ht="14.4" customHeight="1" x14ac:dyDescent="0.3">
      <c r="A24" s="831" t="s">
        <v>568</v>
      </c>
      <c r="B24" s="832" t="s">
        <v>569</v>
      </c>
      <c r="C24" s="835" t="s">
        <v>583</v>
      </c>
      <c r="D24" s="863" t="s">
        <v>584</v>
      </c>
      <c r="E24" s="835" t="s">
        <v>2883</v>
      </c>
      <c r="F24" s="863" t="s">
        <v>2884</v>
      </c>
      <c r="G24" s="835" t="s">
        <v>2891</v>
      </c>
      <c r="H24" s="835" t="s">
        <v>2892</v>
      </c>
      <c r="I24" s="849">
        <v>0.62999999523162842</v>
      </c>
      <c r="J24" s="849">
        <v>200</v>
      </c>
      <c r="K24" s="850">
        <v>126</v>
      </c>
    </row>
    <row r="25" spans="1:11" ht="14.4" customHeight="1" x14ac:dyDescent="0.3">
      <c r="A25" s="831" t="s">
        <v>568</v>
      </c>
      <c r="B25" s="832" t="s">
        <v>569</v>
      </c>
      <c r="C25" s="835" t="s">
        <v>588</v>
      </c>
      <c r="D25" s="863" t="s">
        <v>589</v>
      </c>
      <c r="E25" s="835" t="s">
        <v>2893</v>
      </c>
      <c r="F25" s="863" t="s">
        <v>2894</v>
      </c>
      <c r="G25" s="835" t="s">
        <v>2895</v>
      </c>
      <c r="H25" s="835" t="s">
        <v>2896</v>
      </c>
      <c r="I25" s="849">
        <v>147.18013654436385</v>
      </c>
      <c r="J25" s="849">
        <v>80</v>
      </c>
      <c r="K25" s="850">
        <v>11774.569946289063</v>
      </c>
    </row>
    <row r="26" spans="1:11" ht="14.4" customHeight="1" x14ac:dyDescent="0.3">
      <c r="A26" s="831" t="s">
        <v>568</v>
      </c>
      <c r="B26" s="832" t="s">
        <v>569</v>
      </c>
      <c r="C26" s="835" t="s">
        <v>588</v>
      </c>
      <c r="D26" s="863" t="s">
        <v>589</v>
      </c>
      <c r="E26" s="835" t="s">
        <v>2893</v>
      </c>
      <c r="F26" s="863" t="s">
        <v>2894</v>
      </c>
      <c r="G26" s="835" t="s">
        <v>2897</v>
      </c>
      <c r="H26" s="835" t="s">
        <v>2898</v>
      </c>
      <c r="I26" s="849">
        <v>147.17985098702567</v>
      </c>
      <c r="J26" s="849">
        <v>80</v>
      </c>
      <c r="K26" s="850">
        <v>11774.449829101563</v>
      </c>
    </row>
    <row r="27" spans="1:11" ht="14.4" customHeight="1" x14ac:dyDescent="0.3">
      <c r="A27" s="831" t="s">
        <v>568</v>
      </c>
      <c r="B27" s="832" t="s">
        <v>569</v>
      </c>
      <c r="C27" s="835" t="s">
        <v>588</v>
      </c>
      <c r="D27" s="863" t="s">
        <v>589</v>
      </c>
      <c r="E27" s="835" t="s">
        <v>2893</v>
      </c>
      <c r="F27" s="863" t="s">
        <v>2894</v>
      </c>
      <c r="G27" s="835" t="s">
        <v>2899</v>
      </c>
      <c r="H27" s="835" t="s">
        <v>2900</v>
      </c>
      <c r="I27" s="849">
        <v>141.58000183105469</v>
      </c>
      <c r="J27" s="849">
        <v>8</v>
      </c>
      <c r="K27" s="850">
        <v>1132.6400146484375</v>
      </c>
    </row>
    <row r="28" spans="1:11" ht="14.4" customHeight="1" x14ac:dyDescent="0.3">
      <c r="A28" s="831" t="s">
        <v>568</v>
      </c>
      <c r="B28" s="832" t="s">
        <v>569</v>
      </c>
      <c r="C28" s="835" t="s">
        <v>588</v>
      </c>
      <c r="D28" s="863" t="s">
        <v>589</v>
      </c>
      <c r="E28" s="835" t="s">
        <v>2893</v>
      </c>
      <c r="F28" s="863" t="s">
        <v>2894</v>
      </c>
      <c r="G28" s="835" t="s">
        <v>2901</v>
      </c>
      <c r="H28" s="835" t="s">
        <v>2902</v>
      </c>
      <c r="I28" s="849">
        <v>11.649999618530273</v>
      </c>
      <c r="J28" s="849">
        <v>10</v>
      </c>
      <c r="K28" s="850">
        <v>116.5</v>
      </c>
    </row>
    <row r="29" spans="1:11" ht="14.4" customHeight="1" x14ac:dyDescent="0.3">
      <c r="A29" s="831" t="s">
        <v>568</v>
      </c>
      <c r="B29" s="832" t="s">
        <v>569</v>
      </c>
      <c r="C29" s="835" t="s">
        <v>588</v>
      </c>
      <c r="D29" s="863" t="s">
        <v>589</v>
      </c>
      <c r="E29" s="835" t="s">
        <v>2893</v>
      </c>
      <c r="F29" s="863" t="s">
        <v>2894</v>
      </c>
      <c r="G29" s="835" t="s">
        <v>2903</v>
      </c>
      <c r="H29" s="835" t="s">
        <v>2904</v>
      </c>
      <c r="I29" s="849">
        <v>2277.85009765625</v>
      </c>
      <c r="J29" s="849">
        <v>1</v>
      </c>
      <c r="K29" s="850">
        <v>2277.85009765625</v>
      </c>
    </row>
    <row r="30" spans="1:11" ht="14.4" customHeight="1" x14ac:dyDescent="0.3">
      <c r="A30" s="831" t="s">
        <v>568</v>
      </c>
      <c r="B30" s="832" t="s">
        <v>569</v>
      </c>
      <c r="C30" s="835" t="s">
        <v>588</v>
      </c>
      <c r="D30" s="863" t="s">
        <v>589</v>
      </c>
      <c r="E30" s="835" t="s">
        <v>2893</v>
      </c>
      <c r="F30" s="863" t="s">
        <v>2894</v>
      </c>
      <c r="G30" s="835" t="s">
        <v>2905</v>
      </c>
      <c r="H30" s="835" t="s">
        <v>2906</v>
      </c>
      <c r="I30" s="849">
        <v>2277.840087890625</v>
      </c>
      <c r="J30" s="849">
        <v>1</v>
      </c>
      <c r="K30" s="850">
        <v>2277.840087890625</v>
      </c>
    </row>
    <row r="31" spans="1:11" ht="14.4" customHeight="1" x14ac:dyDescent="0.3">
      <c r="A31" s="831" t="s">
        <v>568</v>
      </c>
      <c r="B31" s="832" t="s">
        <v>569</v>
      </c>
      <c r="C31" s="835" t="s">
        <v>588</v>
      </c>
      <c r="D31" s="863" t="s">
        <v>589</v>
      </c>
      <c r="E31" s="835" t="s">
        <v>2893</v>
      </c>
      <c r="F31" s="863" t="s">
        <v>2894</v>
      </c>
      <c r="G31" s="835" t="s">
        <v>2907</v>
      </c>
      <c r="H31" s="835" t="s">
        <v>2908</v>
      </c>
      <c r="I31" s="849">
        <v>3035.31005859375</v>
      </c>
      <c r="J31" s="849">
        <v>2</v>
      </c>
      <c r="K31" s="850">
        <v>6070.6201171875</v>
      </c>
    </row>
    <row r="32" spans="1:11" ht="14.4" customHeight="1" x14ac:dyDescent="0.3">
      <c r="A32" s="831" t="s">
        <v>568</v>
      </c>
      <c r="B32" s="832" t="s">
        <v>569</v>
      </c>
      <c r="C32" s="835" t="s">
        <v>588</v>
      </c>
      <c r="D32" s="863" t="s">
        <v>589</v>
      </c>
      <c r="E32" s="835" t="s">
        <v>2893</v>
      </c>
      <c r="F32" s="863" t="s">
        <v>2894</v>
      </c>
      <c r="G32" s="835" t="s">
        <v>2909</v>
      </c>
      <c r="H32" s="835" t="s">
        <v>2910</v>
      </c>
      <c r="I32" s="849">
        <v>22994.599609375</v>
      </c>
      <c r="J32" s="849">
        <v>1</v>
      </c>
      <c r="K32" s="850">
        <v>22994.599609375</v>
      </c>
    </row>
    <row r="33" spans="1:11" ht="14.4" customHeight="1" x14ac:dyDescent="0.3">
      <c r="A33" s="831" t="s">
        <v>568</v>
      </c>
      <c r="B33" s="832" t="s">
        <v>569</v>
      </c>
      <c r="C33" s="835" t="s">
        <v>588</v>
      </c>
      <c r="D33" s="863" t="s">
        <v>589</v>
      </c>
      <c r="E33" s="835" t="s">
        <v>2893</v>
      </c>
      <c r="F33" s="863" t="s">
        <v>2894</v>
      </c>
      <c r="G33" s="835" t="s">
        <v>2911</v>
      </c>
      <c r="H33" s="835" t="s">
        <v>2912</v>
      </c>
      <c r="I33" s="849">
        <v>3130.760009765625</v>
      </c>
      <c r="J33" s="849">
        <v>2</v>
      </c>
      <c r="K33" s="850">
        <v>6261.509765625</v>
      </c>
    </row>
    <row r="34" spans="1:11" ht="14.4" customHeight="1" x14ac:dyDescent="0.3">
      <c r="A34" s="831" t="s">
        <v>568</v>
      </c>
      <c r="B34" s="832" t="s">
        <v>569</v>
      </c>
      <c r="C34" s="835" t="s">
        <v>588</v>
      </c>
      <c r="D34" s="863" t="s">
        <v>589</v>
      </c>
      <c r="E34" s="835" t="s">
        <v>2893</v>
      </c>
      <c r="F34" s="863" t="s">
        <v>2894</v>
      </c>
      <c r="G34" s="835" t="s">
        <v>2913</v>
      </c>
      <c r="H34" s="835" t="s">
        <v>2914</v>
      </c>
      <c r="I34" s="849">
        <v>213.35000610351562</v>
      </c>
      <c r="J34" s="849">
        <v>10</v>
      </c>
      <c r="K34" s="850">
        <v>2133.469970703125</v>
      </c>
    </row>
    <row r="35" spans="1:11" ht="14.4" customHeight="1" x14ac:dyDescent="0.3">
      <c r="A35" s="831" t="s">
        <v>568</v>
      </c>
      <c r="B35" s="832" t="s">
        <v>569</v>
      </c>
      <c r="C35" s="835" t="s">
        <v>588</v>
      </c>
      <c r="D35" s="863" t="s">
        <v>589</v>
      </c>
      <c r="E35" s="835" t="s">
        <v>2893</v>
      </c>
      <c r="F35" s="863" t="s">
        <v>2894</v>
      </c>
      <c r="G35" s="835" t="s">
        <v>2915</v>
      </c>
      <c r="H35" s="835" t="s">
        <v>2916</v>
      </c>
      <c r="I35" s="849">
        <v>2722.5</v>
      </c>
      <c r="J35" s="849">
        <v>15</v>
      </c>
      <c r="K35" s="850">
        <v>40837.5</v>
      </c>
    </row>
    <row r="36" spans="1:11" ht="14.4" customHeight="1" x14ac:dyDescent="0.3">
      <c r="A36" s="831" t="s">
        <v>568</v>
      </c>
      <c r="B36" s="832" t="s">
        <v>569</v>
      </c>
      <c r="C36" s="835" t="s">
        <v>588</v>
      </c>
      <c r="D36" s="863" t="s">
        <v>589</v>
      </c>
      <c r="E36" s="835" t="s">
        <v>2917</v>
      </c>
      <c r="F36" s="863" t="s">
        <v>2918</v>
      </c>
      <c r="G36" s="835" t="s">
        <v>2919</v>
      </c>
      <c r="H36" s="835" t="s">
        <v>2920</v>
      </c>
      <c r="I36" s="849">
        <v>150.88999938964844</v>
      </c>
      <c r="J36" s="849">
        <v>3</v>
      </c>
      <c r="K36" s="850">
        <v>452.67001342773437</v>
      </c>
    </row>
    <row r="37" spans="1:11" ht="14.4" customHeight="1" x14ac:dyDescent="0.3">
      <c r="A37" s="831" t="s">
        <v>568</v>
      </c>
      <c r="B37" s="832" t="s">
        <v>569</v>
      </c>
      <c r="C37" s="835" t="s">
        <v>588</v>
      </c>
      <c r="D37" s="863" t="s">
        <v>589</v>
      </c>
      <c r="E37" s="835" t="s">
        <v>2917</v>
      </c>
      <c r="F37" s="863" t="s">
        <v>2918</v>
      </c>
      <c r="G37" s="835" t="s">
        <v>2921</v>
      </c>
      <c r="H37" s="835" t="s">
        <v>2922</v>
      </c>
      <c r="I37" s="849">
        <v>86.94000244140625</v>
      </c>
      <c r="J37" s="849">
        <v>5</v>
      </c>
      <c r="K37" s="850">
        <v>434.70001220703125</v>
      </c>
    </row>
    <row r="38" spans="1:11" ht="14.4" customHeight="1" x14ac:dyDescent="0.3">
      <c r="A38" s="831" t="s">
        <v>568</v>
      </c>
      <c r="B38" s="832" t="s">
        <v>569</v>
      </c>
      <c r="C38" s="835" t="s">
        <v>588</v>
      </c>
      <c r="D38" s="863" t="s">
        <v>589</v>
      </c>
      <c r="E38" s="835" t="s">
        <v>2845</v>
      </c>
      <c r="F38" s="863" t="s">
        <v>2846</v>
      </c>
      <c r="G38" s="835" t="s">
        <v>2923</v>
      </c>
      <c r="H38" s="835" t="s">
        <v>2924</v>
      </c>
      <c r="I38" s="849">
        <v>0.47999998927116394</v>
      </c>
      <c r="J38" s="849">
        <v>8400</v>
      </c>
      <c r="K38" s="850">
        <v>4065.6000061035156</v>
      </c>
    </row>
    <row r="39" spans="1:11" ht="14.4" customHeight="1" x14ac:dyDescent="0.3">
      <c r="A39" s="831" t="s">
        <v>568</v>
      </c>
      <c r="B39" s="832" t="s">
        <v>569</v>
      </c>
      <c r="C39" s="835" t="s">
        <v>588</v>
      </c>
      <c r="D39" s="863" t="s">
        <v>589</v>
      </c>
      <c r="E39" s="835" t="s">
        <v>2845</v>
      </c>
      <c r="F39" s="863" t="s">
        <v>2846</v>
      </c>
      <c r="G39" s="835" t="s">
        <v>2925</v>
      </c>
      <c r="H39" s="835" t="s">
        <v>2926</v>
      </c>
      <c r="I39" s="849">
        <v>749.260009765625</v>
      </c>
      <c r="J39" s="849">
        <v>2</v>
      </c>
      <c r="K39" s="850">
        <v>1498.52001953125</v>
      </c>
    </row>
    <row r="40" spans="1:11" ht="14.4" customHeight="1" x14ac:dyDescent="0.3">
      <c r="A40" s="831" t="s">
        <v>568</v>
      </c>
      <c r="B40" s="832" t="s">
        <v>569</v>
      </c>
      <c r="C40" s="835" t="s">
        <v>588</v>
      </c>
      <c r="D40" s="863" t="s">
        <v>589</v>
      </c>
      <c r="E40" s="835" t="s">
        <v>2845</v>
      </c>
      <c r="F40" s="863" t="s">
        <v>2846</v>
      </c>
      <c r="G40" s="835" t="s">
        <v>2927</v>
      </c>
      <c r="H40" s="835" t="s">
        <v>2928</v>
      </c>
      <c r="I40" s="849">
        <v>0.97000002861022949</v>
      </c>
      <c r="J40" s="849">
        <v>4500</v>
      </c>
      <c r="K40" s="850">
        <v>4365</v>
      </c>
    </row>
    <row r="41" spans="1:11" ht="14.4" customHeight="1" x14ac:dyDescent="0.3">
      <c r="A41" s="831" t="s">
        <v>568</v>
      </c>
      <c r="B41" s="832" t="s">
        <v>569</v>
      </c>
      <c r="C41" s="835" t="s">
        <v>588</v>
      </c>
      <c r="D41" s="863" t="s">
        <v>589</v>
      </c>
      <c r="E41" s="835" t="s">
        <v>2845</v>
      </c>
      <c r="F41" s="863" t="s">
        <v>2846</v>
      </c>
      <c r="G41" s="835" t="s">
        <v>2929</v>
      </c>
      <c r="H41" s="835" t="s">
        <v>2930</v>
      </c>
      <c r="I41" s="849">
        <v>128</v>
      </c>
      <c r="J41" s="849">
        <v>10</v>
      </c>
      <c r="K41" s="850">
        <v>1279.969970703125</v>
      </c>
    </row>
    <row r="42" spans="1:11" ht="14.4" customHeight="1" x14ac:dyDescent="0.3">
      <c r="A42" s="831" t="s">
        <v>568</v>
      </c>
      <c r="B42" s="832" t="s">
        <v>569</v>
      </c>
      <c r="C42" s="835" t="s">
        <v>588</v>
      </c>
      <c r="D42" s="863" t="s">
        <v>589</v>
      </c>
      <c r="E42" s="835" t="s">
        <v>2845</v>
      </c>
      <c r="F42" s="863" t="s">
        <v>2846</v>
      </c>
      <c r="G42" s="835" t="s">
        <v>2931</v>
      </c>
      <c r="H42" s="835" t="s">
        <v>2932</v>
      </c>
      <c r="I42" s="849">
        <v>135.02000427246094</v>
      </c>
      <c r="J42" s="849">
        <v>20</v>
      </c>
      <c r="K42" s="850">
        <v>2700.429931640625</v>
      </c>
    </row>
    <row r="43" spans="1:11" ht="14.4" customHeight="1" x14ac:dyDescent="0.3">
      <c r="A43" s="831" t="s">
        <v>568</v>
      </c>
      <c r="B43" s="832" t="s">
        <v>569</v>
      </c>
      <c r="C43" s="835" t="s">
        <v>588</v>
      </c>
      <c r="D43" s="863" t="s">
        <v>589</v>
      </c>
      <c r="E43" s="835" t="s">
        <v>2845</v>
      </c>
      <c r="F43" s="863" t="s">
        <v>2846</v>
      </c>
      <c r="G43" s="835" t="s">
        <v>2933</v>
      </c>
      <c r="H43" s="835" t="s">
        <v>2934</v>
      </c>
      <c r="I43" s="849">
        <v>2.6700000762939453</v>
      </c>
      <c r="J43" s="849">
        <v>70</v>
      </c>
      <c r="K43" s="850">
        <v>186.89999389648437</v>
      </c>
    </row>
    <row r="44" spans="1:11" ht="14.4" customHeight="1" x14ac:dyDescent="0.3">
      <c r="A44" s="831" t="s">
        <v>568</v>
      </c>
      <c r="B44" s="832" t="s">
        <v>569</v>
      </c>
      <c r="C44" s="835" t="s">
        <v>588</v>
      </c>
      <c r="D44" s="863" t="s">
        <v>589</v>
      </c>
      <c r="E44" s="835" t="s">
        <v>2845</v>
      </c>
      <c r="F44" s="863" t="s">
        <v>2846</v>
      </c>
      <c r="G44" s="835" t="s">
        <v>2935</v>
      </c>
      <c r="H44" s="835" t="s">
        <v>2936</v>
      </c>
      <c r="I44" s="849">
        <v>642.08001708984375</v>
      </c>
      <c r="J44" s="849">
        <v>2</v>
      </c>
      <c r="K44" s="850">
        <v>1284.1600341796875</v>
      </c>
    </row>
    <row r="45" spans="1:11" ht="14.4" customHeight="1" x14ac:dyDescent="0.3">
      <c r="A45" s="831" t="s">
        <v>568</v>
      </c>
      <c r="B45" s="832" t="s">
        <v>569</v>
      </c>
      <c r="C45" s="835" t="s">
        <v>588</v>
      </c>
      <c r="D45" s="863" t="s">
        <v>589</v>
      </c>
      <c r="E45" s="835" t="s">
        <v>2845</v>
      </c>
      <c r="F45" s="863" t="s">
        <v>2846</v>
      </c>
      <c r="G45" s="835" t="s">
        <v>2937</v>
      </c>
      <c r="H45" s="835" t="s">
        <v>2938</v>
      </c>
      <c r="I45" s="849">
        <v>48.479999542236328</v>
      </c>
      <c r="J45" s="849">
        <v>20</v>
      </c>
      <c r="K45" s="850">
        <v>969.53997802734375</v>
      </c>
    </row>
    <row r="46" spans="1:11" ht="14.4" customHeight="1" x14ac:dyDescent="0.3">
      <c r="A46" s="831" t="s">
        <v>568</v>
      </c>
      <c r="B46" s="832" t="s">
        <v>569</v>
      </c>
      <c r="C46" s="835" t="s">
        <v>588</v>
      </c>
      <c r="D46" s="863" t="s">
        <v>589</v>
      </c>
      <c r="E46" s="835" t="s">
        <v>2845</v>
      </c>
      <c r="F46" s="863" t="s">
        <v>2846</v>
      </c>
      <c r="G46" s="835" t="s">
        <v>2939</v>
      </c>
      <c r="H46" s="835" t="s">
        <v>2940</v>
      </c>
      <c r="I46" s="849">
        <v>22.149999618530273</v>
      </c>
      <c r="J46" s="849">
        <v>150</v>
      </c>
      <c r="K46" s="850">
        <v>3322.5</v>
      </c>
    </row>
    <row r="47" spans="1:11" ht="14.4" customHeight="1" x14ac:dyDescent="0.3">
      <c r="A47" s="831" t="s">
        <v>568</v>
      </c>
      <c r="B47" s="832" t="s">
        <v>569</v>
      </c>
      <c r="C47" s="835" t="s">
        <v>588</v>
      </c>
      <c r="D47" s="863" t="s">
        <v>589</v>
      </c>
      <c r="E47" s="835" t="s">
        <v>2845</v>
      </c>
      <c r="F47" s="863" t="s">
        <v>2846</v>
      </c>
      <c r="G47" s="835" t="s">
        <v>2941</v>
      </c>
      <c r="H47" s="835" t="s">
        <v>2942</v>
      </c>
      <c r="I47" s="849">
        <v>30.170000076293945</v>
      </c>
      <c r="J47" s="849">
        <v>150</v>
      </c>
      <c r="K47" s="850">
        <v>4525.5</v>
      </c>
    </row>
    <row r="48" spans="1:11" ht="14.4" customHeight="1" x14ac:dyDescent="0.3">
      <c r="A48" s="831" t="s">
        <v>568</v>
      </c>
      <c r="B48" s="832" t="s">
        <v>569</v>
      </c>
      <c r="C48" s="835" t="s">
        <v>588</v>
      </c>
      <c r="D48" s="863" t="s">
        <v>589</v>
      </c>
      <c r="E48" s="835" t="s">
        <v>2845</v>
      </c>
      <c r="F48" s="863" t="s">
        <v>2846</v>
      </c>
      <c r="G48" s="835" t="s">
        <v>2943</v>
      </c>
      <c r="H48" s="835" t="s">
        <v>2944</v>
      </c>
      <c r="I48" s="849">
        <v>5.2699999809265137</v>
      </c>
      <c r="J48" s="849">
        <v>50</v>
      </c>
      <c r="K48" s="850">
        <v>263.5</v>
      </c>
    </row>
    <row r="49" spans="1:11" ht="14.4" customHeight="1" x14ac:dyDescent="0.3">
      <c r="A49" s="831" t="s">
        <v>568</v>
      </c>
      <c r="B49" s="832" t="s">
        <v>569</v>
      </c>
      <c r="C49" s="835" t="s">
        <v>588</v>
      </c>
      <c r="D49" s="863" t="s">
        <v>589</v>
      </c>
      <c r="E49" s="835" t="s">
        <v>2845</v>
      </c>
      <c r="F49" s="863" t="s">
        <v>2846</v>
      </c>
      <c r="G49" s="835" t="s">
        <v>2945</v>
      </c>
      <c r="H49" s="835" t="s">
        <v>2946</v>
      </c>
      <c r="I49" s="849">
        <v>9.7799997329711914</v>
      </c>
      <c r="J49" s="849">
        <v>100</v>
      </c>
      <c r="K49" s="850">
        <v>977.5</v>
      </c>
    </row>
    <row r="50" spans="1:11" ht="14.4" customHeight="1" x14ac:dyDescent="0.3">
      <c r="A50" s="831" t="s">
        <v>568</v>
      </c>
      <c r="B50" s="832" t="s">
        <v>569</v>
      </c>
      <c r="C50" s="835" t="s">
        <v>588</v>
      </c>
      <c r="D50" s="863" t="s">
        <v>589</v>
      </c>
      <c r="E50" s="835" t="s">
        <v>2845</v>
      </c>
      <c r="F50" s="863" t="s">
        <v>2846</v>
      </c>
      <c r="G50" s="835" t="s">
        <v>2947</v>
      </c>
      <c r="H50" s="835" t="s">
        <v>2948</v>
      </c>
      <c r="I50" s="849">
        <v>112.80999755859375</v>
      </c>
      <c r="J50" s="849">
        <v>20</v>
      </c>
      <c r="K50" s="850">
        <v>2256.280029296875</v>
      </c>
    </row>
    <row r="51" spans="1:11" ht="14.4" customHeight="1" x14ac:dyDescent="0.3">
      <c r="A51" s="831" t="s">
        <v>568</v>
      </c>
      <c r="B51" s="832" t="s">
        <v>569</v>
      </c>
      <c r="C51" s="835" t="s">
        <v>588</v>
      </c>
      <c r="D51" s="863" t="s">
        <v>589</v>
      </c>
      <c r="E51" s="835" t="s">
        <v>2845</v>
      </c>
      <c r="F51" s="863" t="s">
        <v>2846</v>
      </c>
      <c r="G51" s="835" t="s">
        <v>2949</v>
      </c>
      <c r="H51" s="835" t="s">
        <v>2950</v>
      </c>
      <c r="I51" s="849">
        <v>283.010009765625</v>
      </c>
      <c r="J51" s="849">
        <v>10</v>
      </c>
      <c r="K51" s="850">
        <v>2830.10009765625</v>
      </c>
    </row>
    <row r="52" spans="1:11" ht="14.4" customHeight="1" x14ac:dyDescent="0.3">
      <c r="A52" s="831" t="s">
        <v>568</v>
      </c>
      <c r="B52" s="832" t="s">
        <v>569</v>
      </c>
      <c r="C52" s="835" t="s">
        <v>588</v>
      </c>
      <c r="D52" s="863" t="s">
        <v>589</v>
      </c>
      <c r="E52" s="835" t="s">
        <v>2845</v>
      </c>
      <c r="F52" s="863" t="s">
        <v>2846</v>
      </c>
      <c r="G52" s="835" t="s">
        <v>2951</v>
      </c>
      <c r="H52" s="835" t="s">
        <v>2952</v>
      </c>
      <c r="I52" s="849">
        <v>233.78999328613281</v>
      </c>
      <c r="J52" s="849">
        <v>5</v>
      </c>
      <c r="K52" s="850">
        <v>1168.949951171875</v>
      </c>
    </row>
    <row r="53" spans="1:11" ht="14.4" customHeight="1" x14ac:dyDescent="0.3">
      <c r="A53" s="831" t="s">
        <v>568</v>
      </c>
      <c r="B53" s="832" t="s">
        <v>569</v>
      </c>
      <c r="C53" s="835" t="s">
        <v>588</v>
      </c>
      <c r="D53" s="863" t="s">
        <v>589</v>
      </c>
      <c r="E53" s="835" t="s">
        <v>2845</v>
      </c>
      <c r="F53" s="863" t="s">
        <v>2846</v>
      </c>
      <c r="G53" s="835" t="s">
        <v>2953</v>
      </c>
      <c r="H53" s="835" t="s">
        <v>2954</v>
      </c>
      <c r="I53" s="849">
        <v>33.799999237060547</v>
      </c>
      <c r="J53" s="849">
        <v>20</v>
      </c>
      <c r="K53" s="850">
        <v>675.969970703125</v>
      </c>
    </row>
    <row r="54" spans="1:11" ht="14.4" customHeight="1" x14ac:dyDescent="0.3">
      <c r="A54" s="831" t="s">
        <v>568</v>
      </c>
      <c r="B54" s="832" t="s">
        <v>569</v>
      </c>
      <c r="C54" s="835" t="s">
        <v>588</v>
      </c>
      <c r="D54" s="863" t="s">
        <v>589</v>
      </c>
      <c r="E54" s="835" t="s">
        <v>2845</v>
      </c>
      <c r="F54" s="863" t="s">
        <v>2846</v>
      </c>
      <c r="G54" s="835" t="s">
        <v>2955</v>
      </c>
      <c r="H54" s="835" t="s">
        <v>2956</v>
      </c>
      <c r="I54" s="849">
        <v>139.16999816894531</v>
      </c>
      <c r="J54" s="849">
        <v>5</v>
      </c>
      <c r="K54" s="850">
        <v>695.8499755859375</v>
      </c>
    </row>
    <row r="55" spans="1:11" ht="14.4" customHeight="1" x14ac:dyDescent="0.3">
      <c r="A55" s="831" t="s">
        <v>568</v>
      </c>
      <c r="B55" s="832" t="s">
        <v>569</v>
      </c>
      <c r="C55" s="835" t="s">
        <v>588</v>
      </c>
      <c r="D55" s="863" t="s">
        <v>589</v>
      </c>
      <c r="E55" s="835" t="s">
        <v>2845</v>
      </c>
      <c r="F55" s="863" t="s">
        <v>2846</v>
      </c>
      <c r="G55" s="835" t="s">
        <v>2957</v>
      </c>
      <c r="H55" s="835" t="s">
        <v>2958</v>
      </c>
      <c r="I55" s="849">
        <v>790.280029296875</v>
      </c>
      <c r="J55" s="849">
        <v>1</v>
      </c>
      <c r="K55" s="850">
        <v>790.280029296875</v>
      </c>
    </row>
    <row r="56" spans="1:11" ht="14.4" customHeight="1" x14ac:dyDescent="0.3">
      <c r="A56" s="831" t="s">
        <v>568</v>
      </c>
      <c r="B56" s="832" t="s">
        <v>569</v>
      </c>
      <c r="C56" s="835" t="s">
        <v>588</v>
      </c>
      <c r="D56" s="863" t="s">
        <v>589</v>
      </c>
      <c r="E56" s="835" t="s">
        <v>2845</v>
      </c>
      <c r="F56" s="863" t="s">
        <v>2846</v>
      </c>
      <c r="G56" s="835" t="s">
        <v>2959</v>
      </c>
      <c r="H56" s="835" t="s">
        <v>2960</v>
      </c>
      <c r="I56" s="849">
        <v>5.8450000286102295</v>
      </c>
      <c r="J56" s="849">
        <v>400</v>
      </c>
      <c r="K56" s="850">
        <v>2338</v>
      </c>
    </row>
    <row r="57" spans="1:11" ht="14.4" customHeight="1" x14ac:dyDescent="0.3">
      <c r="A57" s="831" t="s">
        <v>568</v>
      </c>
      <c r="B57" s="832" t="s">
        <v>569</v>
      </c>
      <c r="C57" s="835" t="s">
        <v>588</v>
      </c>
      <c r="D57" s="863" t="s">
        <v>589</v>
      </c>
      <c r="E57" s="835" t="s">
        <v>2845</v>
      </c>
      <c r="F57" s="863" t="s">
        <v>2846</v>
      </c>
      <c r="G57" s="835" t="s">
        <v>2961</v>
      </c>
      <c r="H57" s="835" t="s">
        <v>2962</v>
      </c>
      <c r="I57" s="849">
        <v>14.123333295186361</v>
      </c>
      <c r="J57" s="849">
        <v>400</v>
      </c>
      <c r="K57" s="850">
        <v>5649.199951171875</v>
      </c>
    </row>
    <row r="58" spans="1:11" ht="14.4" customHeight="1" x14ac:dyDescent="0.3">
      <c r="A58" s="831" t="s">
        <v>568</v>
      </c>
      <c r="B58" s="832" t="s">
        <v>569</v>
      </c>
      <c r="C58" s="835" t="s">
        <v>588</v>
      </c>
      <c r="D58" s="863" t="s">
        <v>589</v>
      </c>
      <c r="E58" s="835" t="s">
        <v>2845</v>
      </c>
      <c r="F58" s="863" t="s">
        <v>2846</v>
      </c>
      <c r="G58" s="835" t="s">
        <v>2963</v>
      </c>
      <c r="H58" s="835" t="s">
        <v>2964</v>
      </c>
      <c r="I58" s="849">
        <v>229.08000183105469</v>
      </c>
      <c r="J58" s="849">
        <v>25</v>
      </c>
      <c r="K58" s="850">
        <v>5727</v>
      </c>
    </row>
    <row r="59" spans="1:11" ht="14.4" customHeight="1" x14ac:dyDescent="0.3">
      <c r="A59" s="831" t="s">
        <v>568</v>
      </c>
      <c r="B59" s="832" t="s">
        <v>569</v>
      </c>
      <c r="C59" s="835" t="s">
        <v>588</v>
      </c>
      <c r="D59" s="863" t="s">
        <v>589</v>
      </c>
      <c r="E59" s="835" t="s">
        <v>2845</v>
      </c>
      <c r="F59" s="863" t="s">
        <v>2846</v>
      </c>
      <c r="G59" s="835" t="s">
        <v>2965</v>
      </c>
      <c r="H59" s="835" t="s">
        <v>2966</v>
      </c>
      <c r="I59" s="849">
        <v>227.24000549316406</v>
      </c>
      <c r="J59" s="849">
        <v>50</v>
      </c>
      <c r="K59" s="850">
        <v>11362</v>
      </c>
    </row>
    <row r="60" spans="1:11" ht="14.4" customHeight="1" x14ac:dyDescent="0.3">
      <c r="A60" s="831" t="s">
        <v>568</v>
      </c>
      <c r="B60" s="832" t="s">
        <v>569</v>
      </c>
      <c r="C60" s="835" t="s">
        <v>588</v>
      </c>
      <c r="D60" s="863" t="s">
        <v>589</v>
      </c>
      <c r="E60" s="835" t="s">
        <v>2845</v>
      </c>
      <c r="F60" s="863" t="s">
        <v>2846</v>
      </c>
      <c r="G60" s="835" t="s">
        <v>2967</v>
      </c>
      <c r="H60" s="835" t="s">
        <v>2968</v>
      </c>
      <c r="I60" s="849">
        <v>99.709999084472656</v>
      </c>
      <c r="J60" s="849">
        <v>20</v>
      </c>
      <c r="K60" s="850">
        <v>1994.0999755859375</v>
      </c>
    </row>
    <row r="61" spans="1:11" ht="14.4" customHeight="1" x14ac:dyDescent="0.3">
      <c r="A61" s="831" t="s">
        <v>568</v>
      </c>
      <c r="B61" s="832" t="s">
        <v>569</v>
      </c>
      <c r="C61" s="835" t="s">
        <v>588</v>
      </c>
      <c r="D61" s="863" t="s">
        <v>589</v>
      </c>
      <c r="E61" s="835" t="s">
        <v>2845</v>
      </c>
      <c r="F61" s="863" t="s">
        <v>2846</v>
      </c>
      <c r="G61" s="835" t="s">
        <v>2969</v>
      </c>
      <c r="H61" s="835" t="s">
        <v>2970</v>
      </c>
      <c r="I61" s="849">
        <v>83.379997253417969</v>
      </c>
      <c r="J61" s="849">
        <v>50</v>
      </c>
      <c r="K61" s="850">
        <v>4168.75</v>
      </c>
    </row>
    <row r="62" spans="1:11" ht="14.4" customHeight="1" x14ac:dyDescent="0.3">
      <c r="A62" s="831" t="s">
        <v>568</v>
      </c>
      <c r="B62" s="832" t="s">
        <v>569</v>
      </c>
      <c r="C62" s="835" t="s">
        <v>588</v>
      </c>
      <c r="D62" s="863" t="s">
        <v>589</v>
      </c>
      <c r="E62" s="835" t="s">
        <v>2845</v>
      </c>
      <c r="F62" s="863" t="s">
        <v>2846</v>
      </c>
      <c r="G62" s="835" t="s">
        <v>2971</v>
      </c>
      <c r="H62" s="835" t="s">
        <v>2972</v>
      </c>
      <c r="I62" s="849">
        <v>1.3799999952316284</v>
      </c>
      <c r="J62" s="849">
        <v>50</v>
      </c>
      <c r="K62" s="850">
        <v>69</v>
      </c>
    </row>
    <row r="63" spans="1:11" ht="14.4" customHeight="1" x14ac:dyDescent="0.3">
      <c r="A63" s="831" t="s">
        <v>568</v>
      </c>
      <c r="B63" s="832" t="s">
        <v>569</v>
      </c>
      <c r="C63" s="835" t="s">
        <v>588</v>
      </c>
      <c r="D63" s="863" t="s">
        <v>589</v>
      </c>
      <c r="E63" s="835" t="s">
        <v>2845</v>
      </c>
      <c r="F63" s="863" t="s">
        <v>2846</v>
      </c>
      <c r="G63" s="835" t="s">
        <v>2973</v>
      </c>
      <c r="H63" s="835" t="s">
        <v>2974</v>
      </c>
      <c r="I63" s="849">
        <v>0.85333335399627686</v>
      </c>
      <c r="J63" s="849">
        <v>800</v>
      </c>
      <c r="K63" s="850">
        <v>682</v>
      </c>
    </row>
    <row r="64" spans="1:11" ht="14.4" customHeight="1" x14ac:dyDescent="0.3">
      <c r="A64" s="831" t="s">
        <v>568</v>
      </c>
      <c r="B64" s="832" t="s">
        <v>569</v>
      </c>
      <c r="C64" s="835" t="s">
        <v>588</v>
      </c>
      <c r="D64" s="863" t="s">
        <v>589</v>
      </c>
      <c r="E64" s="835" t="s">
        <v>2845</v>
      </c>
      <c r="F64" s="863" t="s">
        <v>2846</v>
      </c>
      <c r="G64" s="835" t="s">
        <v>2975</v>
      </c>
      <c r="H64" s="835" t="s">
        <v>2976</v>
      </c>
      <c r="I64" s="849">
        <v>1.5149999856948853</v>
      </c>
      <c r="J64" s="849">
        <v>500</v>
      </c>
      <c r="K64" s="850">
        <v>758</v>
      </c>
    </row>
    <row r="65" spans="1:11" ht="14.4" customHeight="1" x14ac:dyDescent="0.3">
      <c r="A65" s="831" t="s">
        <v>568</v>
      </c>
      <c r="B65" s="832" t="s">
        <v>569</v>
      </c>
      <c r="C65" s="835" t="s">
        <v>588</v>
      </c>
      <c r="D65" s="863" t="s">
        <v>589</v>
      </c>
      <c r="E65" s="835" t="s">
        <v>2845</v>
      </c>
      <c r="F65" s="863" t="s">
        <v>2846</v>
      </c>
      <c r="G65" s="835" t="s">
        <v>2977</v>
      </c>
      <c r="H65" s="835" t="s">
        <v>2978</v>
      </c>
      <c r="I65" s="849">
        <v>9.2899999618530273</v>
      </c>
      <c r="J65" s="849">
        <v>150</v>
      </c>
      <c r="K65" s="850">
        <v>1393.5</v>
      </c>
    </row>
    <row r="66" spans="1:11" ht="14.4" customHeight="1" x14ac:dyDescent="0.3">
      <c r="A66" s="831" t="s">
        <v>568</v>
      </c>
      <c r="B66" s="832" t="s">
        <v>569</v>
      </c>
      <c r="C66" s="835" t="s">
        <v>588</v>
      </c>
      <c r="D66" s="863" t="s">
        <v>589</v>
      </c>
      <c r="E66" s="835" t="s">
        <v>2845</v>
      </c>
      <c r="F66" s="863" t="s">
        <v>2846</v>
      </c>
      <c r="G66" s="835" t="s">
        <v>2979</v>
      </c>
      <c r="H66" s="835" t="s">
        <v>2980</v>
      </c>
      <c r="I66" s="849">
        <v>8.119999885559082</v>
      </c>
      <c r="J66" s="849">
        <v>24</v>
      </c>
      <c r="K66" s="850">
        <v>194.8800048828125</v>
      </c>
    </row>
    <row r="67" spans="1:11" ht="14.4" customHeight="1" x14ac:dyDescent="0.3">
      <c r="A67" s="831" t="s">
        <v>568</v>
      </c>
      <c r="B67" s="832" t="s">
        <v>569</v>
      </c>
      <c r="C67" s="835" t="s">
        <v>588</v>
      </c>
      <c r="D67" s="863" t="s">
        <v>589</v>
      </c>
      <c r="E67" s="835" t="s">
        <v>2845</v>
      </c>
      <c r="F67" s="863" t="s">
        <v>2846</v>
      </c>
      <c r="G67" s="835" t="s">
        <v>2981</v>
      </c>
      <c r="H67" s="835" t="s">
        <v>2982</v>
      </c>
      <c r="I67" s="849">
        <v>98.370002746582031</v>
      </c>
      <c r="J67" s="849">
        <v>16</v>
      </c>
      <c r="K67" s="850">
        <v>1573.9199523925781</v>
      </c>
    </row>
    <row r="68" spans="1:11" ht="14.4" customHeight="1" x14ac:dyDescent="0.3">
      <c r="A68" s="831" t="s">
        <v>568</v>
      </c>
      <c r="B68" s="832" t="s">
        <v>569</v>
      </c>
      <c r="C68" s="835" t="s">
        <v>588</v>
      </c>
      <c r="D68" s="863" t="s">
        <v>589</v>
      </c>
      <c r="E68" s="835" t="s">
        <v>2845</v>
      </c>
      <c r="F68" s="863" t="s">
        <v>2846</v>
      </c>
      <c r="G68" s="835" t="s">
        <v>2983</v>
      </c>
      <c r="H68" s="835" t="s">
        <v>2984</v>
      </c>
      <c r="I68" s="849">
        <v>46.309999465942383</v>
      </c>
      <c r="J68" s="849">
        <v>24</v>
      </c>
      <c r="K68" s="850">
        <v>1111.4400024414062</v>
      </c>
    </row>
    <row r="69" spans="1:11" ht="14.4" customHeight="1" x14ac:dyDescent="0.3">
      <c r="A69" s="831" t="s">
        <v>568</v>
      </c>
      <c r="B69" s="832" t="s">
        <v>569</v>
      </c>
      <c r="C69" s="835" t="s">
        <v>588</v>
      </c>
      <c r="D69" s="863" t="s">
        <v>589</v>
      </c>
      <c r="E69" s="835" t="s">
        <v>2845</v>
      </c>
      <c r="F69" s="863" t="s">
        <v>2846</v>
      </c>
      <c r="G69" s="835" t="s">
        <v>2985</v>
      </c>
      <c r="H69" s="835" t="s">
        <v>2986</v>
      </c>
      <c r="I69" s="849">
        <v>13.079999923706055</v>
      </c>
      <c r="J69" s="849">
        <v>72</v>
      </c>
      <c r="K69" s="850">
        <v>941.76004028320312</v>
      </c>
    </row>
    <row r="70" spans="1:11" ht="14.4" customHeight="1" x14ac:dyDescent="0.3">
      <c r="A70" s="831" t="s">
        <v>568</v>
      </c>
      <c r="B70" s="832" t="s">
        <v>569</v>
      </c>
      <c r="C70" s="835" t="s">
        <v>588</v>
      </c>
      <c r="D70" s="863" t="s">
        <v>589</v>
      </c>
      <c r="E70" s="835" t="s">
        <v>2845</v>
      </c>
      <c r="F70" s="863" t="s">
        <v>2846</v>
      </c>
      <c r="G70" s="835" t="s">
        <v>2987</v>
      </c>
      <c r="H70" s="835" t="s">
        <v>2988</v>
      </c>
      <c r="I70" s="849">
        <v>9.4899997711181641</v>
      </c>
      <c r="J70" s="849">
        <v>48</v>
      </c>
      <c r="K70" s="850">
        <v>455.45999145507812</v>
      </c>
    </row>
    <row r="71" spans="1:11" ht="14.4" customHeight="1" x14ac:dyDescent="0.3">
      <c r="A71" s="831" t="s">
        <v>568</v>
      </c>
      <c r="B71" s="832" t="s">
        <v>569</v>
      </c>
      <c r="C71" s="835" t="s">
        <v>588</v>
      </c>
      <c r="D71" s="863" t="s">
        <v>589</v>
      </c>
      <c r="E71" s="835" t="s">
        <v>2845</v>
      </c>
      <c r="F71" s="863" t="s">
        <v>2846</v>
      </c>
      <c r="G71" s="835" t="s">
        <v>2989</v>
      </c>
      <c r="H71" s="835" t="s">
        <v>2990</v>
      </c>
      <c r="I71" s="849">
        <v>18.924999237060547</v>
      </c>
      <c r="J71" s="849">
        <v>60</v>
      </c>
      <c r="K71" s="850">
        <v>1135.0799865722656</v>
      </c>
    </row>
    <row r="72" spans="1:11" ht="14.4" customHeight="1" x14ac:dyDescent="0.3">
      <c r="A72" s="831" t="s">
        <v>568</v>
      </c>
      <c r="B72" s="832" t="s">
        <v>569</v>
      </c>
      <c r="C72" s="835" t="s">
        <v>588</v>
      </c>
      <c r="D72" s="863" t="s">
        <v>589</v>
      </c>
      <c r="E72" s="835" t="s">
        <v>2845</v>
      </c>
      <c r="F72" s="863" t="s">
        <v>2846</v>
      </c>
      <c r="G72" s="835" t="s">
        <v>2991</v>
      </c>
      <c r="H72" s="835" t="s">
        <v>2992</v>
      </c>
      <c r="I72" s="849">
        <v>25.55599937438965</v>
      </c>
      <c r="J72" s="849">
        <v>216</v>
      </c>
      <c r="K72" s="850">
        <v>5520.3999633789062</v>
      </c>
    </row>
    <row r="73" spans="1:11" ht="14.4" customHeight="1" x14ac:dyDescent="0.3">
      <c r="A73" s="831" t="s">
        <v>568</v>
      </c>
      <c r="B73" s="832" t="s">
        <v>569</v>
      </c>
      <c r="C73" s="835" t="s">
        <v>588</v>
      </c>
      <c r="D73" s="863" t="s">
        <v>589</v>
      </c>
      <c r="E73" s="835" t="s">
        <v>2845</v>
      </c>
      <c r="F73" s="863" t="s">
        <v>2846</v>
      </c>
      <c r="G73" s="835" t="s">
        <v>2993</v>
      </c>
      <c r="H73" s="835" t="s">
        <v>2994</v>
      </c>
      <c r="I73" s="849">
        <v>8.6266667048136387</v>
      </c>
      <c r="J73" s="849">
        <v>70</v>
      </c>
      <c r="K73" s="850">
        <v>603.80000305175781</v>
      </c>
    </row>
    <row r="74" spans="1:11" ht="14.4" customHeight="1" x14ac:dyDescent="0.3">
      <c r="A74" s="831" t="s">
        <v>568</v>
      </c>
      <c r="B74" s="832" t="s">
        <v>569</v>
      </c>
      <c r="C74" s="835" t="s">
        <v>588</v>
      </c>
      <c r="D74" s="863" t="s">
        <v>589</v>
      </c>
      <c r="E74" s="835" t="s">
        <v>2845</v>
      </c>
      <c r="F74" s="863" t="s">
        <v>2846</v>
      </c>
      <c r="G74" s="835" t="s">
        <v>2995</v>
      </c>
      <c r="H74" s="835" t="s">
        <v>2996</v>
      </c>
      <c r="I74" s="849">
        <v>13.224999904632568</v>
      </c>
      <c r="J74" s="849">
        <v>60</v>
      </c>
      <c r="K74" s="850">
        <v>793.5</v>
      </c>
    </row>
    <row r="75" spans="1:11" ht="14.4" customHeight="1" x14ac:dyDescent="0.3">
      <c r="A75" s="831" t="s">
        <v>568</v>
      </c>
      <c r="B75" s="832" t="s">
        <v>569</v>
      </c>
      <c r="C75" s="835" t="s">
        <v>588</v>
      </c>
      <c r="D75" s="863" t="s">
        <v>589</v>
      </c>
      <c r="E75" s="835" t="s">
        <v>2845</v>
      </c>
      <c r="F75" s="863" t="s">
        <v>2846</v>
      </c>
      <c r="G75" s="835" t="s">
        <v>2997</v>
      </c>
      <c r="H75" s="835" t="s">
        <v>2998</v>
      </c>
      <c r="I75" s="849">
        <v>2.18666672706604</v>
      </c>
      <c r="J75" s="849">
        <v>60</v>
      </c>
      <c r="K75" s="850">
        <v>131.29999542236328</v>
      </c>
    </row>
    <row r="76" spans="1:11" ht="14.4" customHeight="1" x14ac:dyDescent="0.3">
      <c r="A76" s="831" t="s">
        <v>568</v>
      </c>
      <c r="B76" s="832" t="s">
        <v>569</v>
      </c>
      <c r="C76" s="835" t="s">
        <v>588</v>
      </c>
      <c r="D76" s="863" t="s">
        <v>589</v>
      </c>
      <c r="E76" s="835" t="s">
        <v>2845</v>
      </c>
      <c r="F76" s="863" t="s">
        <v>2846</v>
      </c>
      <c r="G76" s="835" t="s">
        <v>2999</v>
      </c>
      <c r="H76" s="835" t="s">
        <v>3000</v>
      </c>
      <c r="I76" s="849">
        <v>3.5699999332427979</v>
      </c>
      <c r="J76" s="849">
        <v>70</v>
      </c>
      <c r="K76" s="850">
        <v>249.90000152587891</v>
      </c>
    </row>
    <row r="77" spans="1:11" ht="14.4" customHeight="1" x14ac:dyDescent="0.3">
      <c r="A77" s="831" t="s">
        <v>568</v>
      </c>
      <c r="B77" s="832" t="s">
        <v>569</v>
      </c>
      <c r="C77" s="835" t="s">
        <v>588</v>
      </c>
      <c r="D77" s="863" t="s">
        <v>589</v>
      </c>
      <c r="E77" s="835" t="s">
        <v>2845</v>
      </c>
      <c r="F77" s="863" t="s">
        <v>2846</v>
      </c>
      <c r="G77" s="835" t="s">
        <v>3001</v>
      </c>
      <c r="H77" s="835" t="s">
        <v>3002</v>
      </c>
      <c r="I77" s="849">
        <v>12.073333104451498</v>
      </c>
      <c r="J77" s="849">
        <v>60</v>
      </c>
      <c r="K77" s="850">
        <v>724.40000915527344</v>
      </c>
    </row>
    <row r="78" spans="1:11" ht="14.4" customHeight="1" x14ac:dyDescent="0.3">
      <c r="A78" s="831" t="s">
        <v>568</v>
      </c>
      <c r="B78" s="832" t="s">
        <v>569</v>
      </c>
      <c r="C78" s="835" t="s">
        <v>588</v>
      </c>
      <c r="D78" s="863" t="s">
        <v>589</v>
      </c>
      <c r="E78" s="835" t="s">
        <v>2845</v>
      </c>
      <c r="F78" s="863" t="s">
        <v>2846</v>
      </c>
      <c r="G78" s="835" t="s">
        <v>3003</v>
      </c>
      <c r="H78" s="835" t="s">
        <v>3004</v>
      </c>
      <c r="I78" s="849">
        <v>105.45999908447266</v>
      </c>
      <c r="J78" s="849">
        <v>1</v>
      </c>
      <c r="K78" s="850">
        <v>105.45999908447266</v>
      </c>
    </row>
    <row r="79" spans="1:11" ht="14.4" customHeight="1" x14ac:dyDescent="0.3">
      <c r="A79" s="831" t="s">
        <v>568</v>
      </c>
      <c r="B79" s="832" t="s">
        <v>569</v>
      </c>
      <c r="C79" s="835" t="s">
        <v>588</v>
      </c>
      <c r="D79" s="863" t="s">
        <v>589</v>
      </c>
      <c r="E79" s="835" t="s">
        <v>2845</v>
      </c>
      <c r="F79" s="863" t="s">
        <v>2846</v>
      </c>
      <c r="G79" s="835" t="s">
        <v>3005</v>
      </c>
      <c r="H79" s="835" t="s">
        <v>3006</v>
      </c>
      <c r="I79" s="849">
        <v>42.630001068115234</v>
      </c>
      <c r="J79" s="849">
        <v>108</v>
      </c>
      <c r="K79" s="850">
        <v>4603.97998046875</v>
      </c>
    </row>
    <row r="80" spans="1:11" ht="14.4" customHeight="1" x14ac:dyDescent="0.3">
      <c r="A80" s="831" t="s">
        <v>568</v>
      </c>
      <c r="B80" s="832" t="s">
        <v>569</v>
      </c>
      <c r="C80" s="835" t="s">
        <v>588</v>
      </c>
      <c r="D80" s="863" t="s">
        <v>589</v>
      </c>
      <c r="E80" s="835" t="s">
        <v>2845</v>
      </c>
      <c r="F80" s="863" t="s">
        <v>2846</v>
      </c>
      <c r="G80" s="835" t="s">
        <v>3007</v>
      </c>
      <c r="H80" s="835" t="s">
        <v>3008</v>
      </c>
      <c r="I80" s="849">
        <v>12.020000457763672</v>
      </c>
      <c r="J80" s="849">
        <v>150</v>
      </c>
      <c r="K80" s="850">
        <v>1803.4599609375</v>
      </c>
    </row>
    <row r="81" spans="1:11" ht="14.4" customHeight="1" x14ac:dyDescent="0.3">
      <c r="A81" s="831" t="s">
        <v>568</v>
      </c>
      <c r="B81" s="832" t="s">
        <v>569</v>
      </c>
      <c r="C81" s="835" t="s">
        <v>588</v>
      </c>
      <c r="D81" s="863" t="s">
        <v>589</v>
      </c>
      <c r="E81" s="835" t="s">
        <v>2845</v>
      </c>
      <c r="F81" s="863" t="s">
        <v>2846</v>
      </c>
      <c r="G81" s="835" t="s">
        <v>3009</v>
      </c>
      <c r="H81" s="835" t="s">
        <v>3010</v>
      </c>
      <c r="I81" s="849">
        <v>66.239997863769531</v>
      </c>
      <c r="J81" s="849">
        <v>120</v>
      </c>
      <c r="K81" s="850">
        <v>7948.800048828125</v>
      </c>
    </row>
    <row r="82" spans="1:11" ht="14.4" customHeight="1" x14ac:dyDescent="0.3">
      <c r="A82" s="831" t="s">
        <v>568</v>
      </c>
      <c r="B82" s="832" t="s">
        <v>569</v>
      </c>
      <c r="C82" s="835" t="s">
        <v>588</v>
      </c>
      <c r="D82" s="863" t="s">
        <v>589</v>
      </c>
      <c r="E82" s="835" t="s">
        <v>2845</v>
      </c>
      <c r="F82" s="863" t="s">
        <v>2846</v>
      </c>
      <c r="G82" s="835" t="s">
        <v>2851</v>
      </c>
      <c r="H82" s="835" t="s">
        <v>2852</v>
      </c>
      <c r="I82" s="849">
        <v>0.67000001668930054</v>
      </c>
      <c r="J82" s="849">
        <v>7000</v>
      </c>
      <c r="K82" s="850">
        <v>4690</v>
      </c>
    </row>
    <row r="83" spans="1:11" ht="14.4" customHeight="1" x14ac:dyDescent="0.3">
      <c r="A83" s="831" t="s">
        <v>568</v>
      </c>
      <c r="B83" s="832" t="s">
        <v>569</v>
      </c>
      <c r="C83" s="835" t="s">
        <v>588</v>
      </c>
      <c r="D83" s="863" t="s">
        <v>589</v>
      </c>
      <c r="E83" s="835" t="s">
        <v>2845</v>
      </c>
      <c r="F83" s="863" t="s">
        <v>2846</v>
      </c>
      <c r="G83" s="835" t="s">
        <v>3011</v>
      </c>
      <c r="H83" s="835" t="s">
        <v>3012</v>
      </c>
      <c r="I83" s="849">
        <v>2.25</v>
      </c>
      <c r="J83" s="849">
        <v>1200</v>
      </c>
      <c r="K83" s="850">
        <v>2704.800048828125</v>
      </c>
    </row>
    <row r="84" spans="1:11" ht="14.4" customHeight="1" x14ac:dyDescent="0.3">
      <c r="A84" s="831" t="s">
        <v>568</v>
      </c>
      <c r="B84" s="832" t="s">
        <v>569</v>
      </c>
      <c r="C84" s="835" t="s">
        <v>588</v>
      </c>
      <c r="D84" s="863" t="s">
        <v>589</v>
      </c>
      <c r="E84" s="835" t="s">
        <v>2845</v>
      </c>
      <c r="F84" s="863" t="s">
        <v>2846</v>
      </c>
      <c r="G84" s="835" t="s">
        <v>3013</v>
      </c>
      <c r="H84" s="835" t="s">
        <v>3014</v>
      </c>
      <c r="I84" s="849">
        <v>3.9450000524520874</v>
      </c>
      <c r="J84" s="849">
        <v>1250</v>
      </c>
      <c r="K84" s="850">
        <v>4931.9000244140625</v>
      </c>
    </row>
    <row r="85" spans="1:11" ht="14.4" customHeight="1" x14ac:dyDescent="0.3">
      <c r="A85" s="831" t="s">
        <v>568</v>
      </c>
      <c r="B85" s="832" t="s">
        <v>569</v>
      </c>
      <c r="C85" s="835" t="s">
        <v>588</v>
      </c>
      <c r="D85" s="863" t="s">
        <v>589</v>
      </c>
      <c r="E85" s="835" t="s">
        <v>2845</v>
      </c>
      <c r="F85" s="863" t="s">
        <v>2846</v>
      </c>
      <c r="G85" s="835" t="s">
        <v>3015</v>
      </c>
      <c r="H85" s="835" t="s">
        <v>3016</v>
      </c>
      <c r="I85" s="849">
        <v>28.733332951863606</v>
      </c>
      <c r="J85" s="849">
        <v>288</v>
      </c>
      <c r="K85" s="850">
        <v>8276.6600952148437</v>
      </c>
    </row>
    <row r="86" spans="1:11" ht="14.4" customHeight="1" x14ac:dyDescent="0.3">
      <c r="A86" s="831" t="s">
        <v>568</v>
      </c>
      <c r="B86" s="832" t="s">
        <v>569</v>
      </c>
      <c r="C86" s="835" t="s">
        <v>588</v>
      </c>
      <c r="D86" s="863" t="s">
        <v>589</v>
      </c>
      <c r="E86" s="835" t="s">
        <v>2853</v>
      </c>
      <c r="F86" s="863" t="s">
        <v>2854</v>
      </c>
      <c r="G86" s="835" t="s">
        <v>3017</v>
      </c>
      <c r="H86" s="835" t="s">
        <v>3018</v>
      </c>
      <c r="I86" s="849">
        <v>2.0499999523162842</v>
      </c>
      <c r="J86" s="849">
        <v>700</v>
      </c>
      <c r="K86" s="850">
        <v>1435</v>
      </c>
    </row>
    <row r="87" spans="1:11" ht="14.4" customHeight="1" x14ac:dyDescent="0.3">
      <c r="A87" s="831" t="s">
        <v>568</v>
      </c>
      <c r="B87" s="832" t="s">
        <v>569</v>
      </c>
      <c r="C87" s="835" t="s">
        <v>588</v>
      </c>
      <c r="D87" s="863" t="s">
        <v>589</v>
      </c>
      <c r="E87" s="835" t="s">
        <v>2853</v>
      </c>
      <c r="F87" s="863" t="s">
        <v>2854</v>
      </c>
      <c r="G87" s="835" t="s">
        <v>3019</v>
      </c>
      <c r="H87" s="835" t="s">
        <v>3020</v>
      </c>
      <c r="I87" s="849">
        <v>175</v>
      </c>
      <c r="J87" s="849">
        <v>20</v>
      </c>
      <c r="K87" s="850">
        <v>3500.050048828125</v>
      </c>
    </row>
    <row r="88" spans="1:11" ht="14.4" customHeight="1" x14ac:dyDescent="0.3">
      <c r="A88" s="831" t="s">
        <v>568</v>
      </c>
      <c r="B88" s="832" t="s">
        <v>569</v>
      </c>
      <c r="C88" s="835" t="s">
        <v>588</v>
      </c>
      <c r="D88" s="863" t="s">
        <v>589</v>
      </c>
      <c r="E88" s="835" t="s">
        <v>2853</v>
      </c>
      <c r="F88" s="863" t="s">
        <v>2854</v>
      </c>
      <c r="G88" s="835" t="s">
        <v>3021</v>
      </c>
      <c r="H88" s="835" t="s">
        <v>3022</v>
      </c>
      <c r="I88" s="849">
        <v>2.3599998950958252</v>
      </c>
      <c r="J88" s="849">
        <v>2000</v>
      </c>
      <c r="K88" s="850">
        <v>4720</v>
      </c>
    </row>
    <row r="89" spans="1:11" ht="14.4" customHeight="1" x14ac:dyDescent="0.3">
      <c r="A89" s="831" t="s">
        <v>568</v>
      </c>
      <c r="B89" s="832" t="s">
        <v>569</v>
      </c>
      <c r="C89" s="835" t="s">
        <v>588</v>
      </c>
      <c r="D89" s="863" t="s">
        <v>589</v>
      </c>
      <c r="E89" s="835" t="s">
        <v>2853</v>
      </c>
      <c r="F89" s="863" t="s">
        <v>2854</v>
      </c>
      <c r="G89" s="835" t="s">
        <v>3023</v>
      </c>
      <c r="H89" s="835" t="s">
        <v>3024</v>
      </c>
      <c r="I89" s="849">
        <v>2.3599998950958252</v>
      </c>
      <c r="J89" s="849">
        <v>1000</v>
      </c>
      <c r="K89" s="850">
        <v>2360</v>
      </c>
    </row>
    <row r="90" spans="1:11" ht="14.4" customHeight="1" x14ac:dyDescent="0.3">
      <c r="A90" s="831" t="s">
        <v>568</v>
      </c>
      <c r="B90" s="832" t="s">
        <v>569</v>
      </c>
      <c r="C90" s="835" t="s">
        <v>588</v>
      </c>
      <c r="D90" s="863" t="s">
        <v>589</v>
      </c>
      <c r="E90" s="835" t="s">
        <v>2853</v>
      </c>
      <c r="F90" s="863" t="s">
        <v>2854</v>
      </c>
      <c r="G90" s="835" t="s">
        <v>3025</v>
      </c>
      <c r="H90" s="835" t="s">
        <v>3026</v>
      </c>
      <c r="I90" s="849">
        <v>1.690000057220459</v>
      </c>
      <c r="J90" s="849">
        <v>1000</v>
      </c>
      <c r="K90" s="850">
        <v>1690</v>
      </c>
    </row>
    <row r="91" spans="1:11" ht="14.4" customHeight="1" x14ac:dyDescent="0.3">
      <c r="A91" s="831" t="s">
        <v>568</v>
      </c>
      <c r="B91" s="832" t="s">
        <v>569</v>
      </c>
      <c r="C91" s="835" t="s">
        <v>588</v>
      </c>
      <c r="D91" s="863" t="s">
        <v>589</v>
      </c>
      <c r="E91" s="835" t="s">
        <v>2853</v>
      </c>
      <c r="F91" s="863" t="s">
        <v>2854</v>
      </c>
      <c r="G91" s="835" t="s">
        <v>3027</v>
      </c>
      <c r="H91" s="835" t="s">
        <v>3028</v>
      </c>
      <c r="I91" s="849">
        <v>45.5</v>
      </c>
      <c r="J91" s="849">
        <v>80</v>
      </c>
      <c r="K91" s="850">
        <v>3639.6799926757812</v>
      </c>
    </row>
    <row r="92" spans="1:11" ht="14.4" customHeight="1" x14ac:dyDescent="0.3">
      <c r="A92" s="831" t="s">
        <v>568</v>
      </c>
      <c r="B92" s="832" t="s">
        <v>569</v>
      </c>
      <c r="C92" s="835" t="s">
        <v>588</v>
      </c>
      <c r="D92" s="863" t="s">
        <v>589</v>
      </c>
      <c r="E92" s="835" t="s">
        <v>2853</v>
      </c>
      <c r="F92" s="863" t="s">
        <v>2854</v>
      </c>
      <c r="G92" s="835" t="s">
        <v>3029</v>
      </c>
      <c r="H92" s="835" t="s">
        <v>3030</v>
      </c>
      <c r="I92" s="849">
        <v>11.149999618530273</v>
      </c>
      <c r="J92" s="849">
        <v>400</v>
      </c>
      <c r="K92" s="850">
        <v>4460</v>
      </c>
    </row>
    <row r="93" spans="1:11" ht="14.4" customHeight="1" x14ac:dyDescent="0.3">
      <c r="A93" s="831" t="s">
        <v>568</v>
      </c>
      <c r="B93" s="832" t="s">
        <v>569</v>
      </c>
      <c r="C93" s="835" t="s">
        <v>588</v>
      </c>
      <c r="D93" s="863" t="s">
        <v>589</v>
      </c>
      <c r="E93" s="835" t="s">
        <v>2853</v>
      </c>
      <c r="F93" s="863" t="s">
        <v>2854</v>
      </c>
      <c r="G93" s="835" t="s">
        <v>3031</v>
      </c>
      <c r="H93" s="835" t="s">
        <v>3032</v>
      </c>
      <c r="I93" s="849">
        <v>25.989999771118164</v>
      </c>
      <c r="J93" s="849">
        <v>100</v>
      </c>
      <c r="K93" s="850">
        <v>2599.0400390625</v>
      </c>
    </row>
    <row r="94" spans="1:11" ht="14.4" customHeight="1" x14ac:dyDescent="0.3">
      <c r="A94" s="831" t="s">
        <v>568</v>
      </c>
      <c r="B94" s="832" t="s">
        <v>569</v>
      </c>
      <c r="C94" s="835" t="s">
        <v>588</v>
      </c>
      <c r="D94" s="863" t="s">
        <v>589</v>
      </c>
      <c r="E94" s="835" t="s">
        <v>2853</v>
      </c>
      <c r="F94" s="863" t="s">
        <v>2854</v>
      </c>
      <c r="G94" s="835" t="s">
        <v>3033</v>
      </c>
      <c r="H94" s="835" t="s">
        <v>3034</v>
      </c>
      <c r="I94" s="849">
        <v>40.860000610351562</v>
      </c>
      <c r="J94" s="849">
        <v>300</v>
      </c>
      <c r="K94" s="850">
        <v>12258.000305175781</v>
      </c>
    </row>
    <row r="95" spans="1:11" ht="14.4" customHeight="1" x14ac:dyDescent="0.3">
      <c r="A95" s="831" t="s">
        <v>568</v>
      </c>
      <c r="B95" s="832" t="s">
        <v>569</v>
      </c>
      <c r="C95" s="835" t="s">
        <v>588</v>
      </c>
      <c r="D95" s="863" t="s">
        <v>589</v>
      </c>
      <c r="E95" s="835" t="s">
        <v>2853</v>
      </c>
      <c r="F95" s="863" t="s">
        <v>2854</v>
      </c>
      <c r="G95" s="835" t="s">
        <v>3035</v>
      </c>
      <c r="H95" s="835" t="s">
        <v>3036</v>
      </c>
      <c r="I95" s="849">
        <v>263.77999877929687</v>
      </c>
      <c r="J95" s="849">
        <v>17</v>
      </c>
      <c r="K95" s="850">
        <v>4484.260009765625</v>
      </c>
    </row>
    <row r="96" spans="1:11" ht="14.4" customHeight="1" x14ac:dyDescent="0.3">
      <c r="A96" s="831" t="s">
        <v>568</v>
      </c>
      <c r="B96" s="832" t="s">
        <v>569</v>
      </c>
      <c r="C96" s="835" t="s">
        <v>588</v>
      </c>
      <c r="D96" s="863" t="s">
        <v>589</v>
      </c>
      <c r="E96" s="835" t="s">
        <v>2853</v>
      </c>
      <c r="F96" s="863" t="s">
        <v>2854</v>
      </c>
      <c r="G96" s="835" t="s">
        <v>2857</v>
      </c>
      <c r="H96" s="835" t="s">
        <v>2858</v>
      </c>
      <c r="I96" s="849">
        <v>3.3900001049041748</v>
      </c>
      <c r="J96" s="849">
        <v>1600</v>
      </c>
      <c r="K96" s="850">
        <v>5424</v>
      </c>
    </row>
    <row r="97" spans="1:11" ht="14.4" customHeight="1" x14ac:dyDescent="0.3">
      <c r="A97" s="831" t="s">
        <v>568</v>
      </c>
      <c r="B97" s="832" t="s">
        <v>569</v>
      </c>
      <c r="C97" s="835" t="s">
        <v>588</v>
      </c>
      <c r="D97" s="863" t="s">
        <v>589</v>
      </c>
      <c r="E97" s="835" t="s">
        <v>2853</v>
      </c>
      <c r="F97" s="863" t="s">
        <v>2854</v>
      </c>
      <c r="G97" s="835" t="s">
        <v>3037</v>
      </c>
      <c r="H97" s="835" t="s">
        <v>3038</v>
      </c>
      <c r="I97" s="849">
        <v>17.909999847412109</v>
      </c>
      <c r="J97" s="849">
        <v>20</v>
      </c>
      <c r="K97" s="850">
        <v>358.20001220703125</v>
      </c>
    </row>
    <row r="98" spans="1:11" ht="14.4" customHeight="1" x14ac:dyDescent="0.3">
      <c r="A98" s="831" t="s">
        <v>568</v>
      </c>
      <c r="B98" s="832" t="s">
        <v>569</v>
      </c>
      <c r="C98" s="835" t="s">
        <v>588</v>
      </c>
      <c r="D98" s="863" t="s">
        <v>589</v>
      </c>
      <c r="E98" s="835" t="s">
        <v>2853</v>
      </c>
      <c r="F98" s="863" t="s">
        <v>2854</v>
      </c>
      <c r="G98" s="835" t="s">
        <v>3039</v>
      </c>
      <c r="H98" s="835" t="s">
        <v>3040</v>
      </c>
      <c r="I98" s="849">
        <v>484.02999877929687</v>
      </c>
      <c r="J98" s="849">
        <v>1</v>
      </c>
      <c r="K98" s="850">
        <v>484.02999877929687</v>
      </c>
    </row>
    <row r="99" spans="1:11" ht="14.4" customHeight="1" x14ac:dyDescent="0.3">
      <c r="A99" s="831" t="s">
        <v>568</v>
      </c>
      <c r="B99" s="832" t="s">
        <v>569</v>
      </c>
      <c r="C99" s="835" t="s">
        <v>588</v>
      </c>
      <c r="D99" s="863" t="s">
        <v>589</v>
      </c>
      <c r="E99" s="835" t="s">
        <v>2853</v>
      </c>
      <c r="F99" s="863" t="s">
        <v>2854</v>
      </c>
      <c r="G99" s="835" t="s">
        <v>3041</v>
      </c>
      <c r="H99" s="835" t="s">
        <v>3042</v>
      </c>
      <c r="I99" s="849">
        <v>646.77001953125</v>
      </c>
      <c r="J99" s="849">
        <v>2</v>
      </c>
      <c r="K99" s="850">
        <v>1293.5400390625</v>
      </c>
    </row>
    <row r="100" spans="1:11" ht="14.4" customHeight="1" x14ac:dyDescent="0.3">
      <c r="A100" s="831" t="s">
        <v>568</v>
      </c>
      <c r="B100" s="832" t="s">
        <v>569</v>
      </c>
      <c r="C100" s="835" t="s">
        <v>588</v>
      </c>
      <c r="D100" s="863" t="s">
        <v>589</v>
      </c>
      <c r="E100" s="835" t="s">
        <v>2853</v>
      </c>
      <c r="F100" s="863" t="s">
        <v>2854</v>
      </c>
      <c r="G100" s="835" t="s">
        <v>3043</v>
      </c>
      <c r="H100" s="835" t="s">
        <v>3044</v>
      </c>
      <c r="I100" s="849">
        <v>335.17001342773437</v>
      </c>
      <c r="J100" s="849">
        <v>10</v>
      </c>
      <c r="K100" s="850">
        <v>3351.699951171875</v>
      </c>
    </row>
    <row r="101" spans="1:11" ht="14.4" customHeight="1" x14ac:dyDescent="0.3">
      <c r="A101" s="831" t="s">
        <v>568</v>
      </c>
      <c r="B101" s="832" t="s">
        <v>569</v>
      </c>
      <c r="C101" s="835" t="s">
        <v>588</v>
      </c>
      <c r="D101" s="863" t="s">
        <v>589</v>
      </c>
      <c r="E101" s="835" t="s">
        <v>2853</v>
      </c>
      <c r="F101" s="863" t="s">
        <v>2854</v>
      </c>
      <c r="G101" s="835" t="s">
        <v>3045</v>
      </c>
      <c r="H101" s="835" t="s">
        <v>3046</v>
      </c>
      <c r="I101" s="849">
        <v>335.17001342773437</v>
      </c>
      <c r="J101" s="849">
        <v>10</v>
      </c>
      <c r="K101" s="850">
        <v>3351.699951171875</v>
      </c>
    </row>
    <row r="102" spans="1:11" ht="14.4" customHeight="1" x14ac:dyDescent="0.3">
      <c r="A102" s="831" t="s">
        <v>568</v>
      </c>
      <c r="B102" s="832" t="s">
        <v>569</v>
      </c>
      <c r="C102" s="835" t="s">
        <v>588</v>
      </c>
      <c r="D102" s="863" t="s">
        <v>589</v>
      </c>
      <c r="E102" s="835" t="s">
        <v>2853</v>
      </c>
      <c r="F102" s="863" t="s">
        <v>2854</v>
      </c>
      <c r="G102" s="835" t="s">
        <v>3047</v>
      </c>
      <c r="H102" s="835" t="s">
        <v>3048</v>
      </c>
      <c r="I102" s="849">
        <v>12.100000381469727</v>
      </c>
      <c r="J102" s="849">
        <v>400</v>
      </c>
      <c r="K102" s="850">
        <v>4840</v>
      </c>
    </row>
    <row r="103" spans="1:11" ht="14.4" customHeight="1" x14ac:dyDescent="0.3">
      <c r="A103" s="831" t="s">
        <v>568</v>
      </c>
      <c r="B103" s="832" t="s">
        <v>569</v>
      </c>
      <c r="C103" s="835" t="s">
        <v>588</v>
      </c>
      <c r="D103" s="863" t="s">
        <v>589</v>
      </c>
      <c r="E103" s="835" t="s">
        <v>2853</v>
      </c>
      <c r="F103" s="863" t="s">
        <v>2854</v>
      </c>
      <c r="G103" s="835" t="s">
        <v>3049</v>
      </c>
      <c r="H103" s="835" t="s">
        <v>3050</v>
      </c>
      <c r="I103" s="849">
        <v>8.4700002670288086</v>
      </c>
      <c r="J103" s="849">
        <v>1500</v>
      </c>
      <c r="K103" s="850">
        <v>12705</v>
      </c>
    </row>
    <row r="104" spans="1:11" ht="14.4" customHeight="1" x14ac:dyDescent="0.3">
      <c r="A104" s="831" t="s">
        <v>568</v>
      </c>
      <c r="B104" s="832" t="s">
        <v>569</v>
      </c>
      <c r="C104" s="835" t="s">
        <v>588</v>
      </c>
      <c r="D104" s="863" t="s">
        <v>589</v>
      </c>
      <c r="E104" s="835" t="s">
        <v>2853</v>
      </c>
      <c r="F104" s="863" t="s">
        <v>2854</v>
      </c>
      <c r="G104" s="835" t="s">
        <v>3051</v>
      </c>
      <c r="H104" s="835" t="s">
        <v>3052</v>
      </c>
      <c r="I104" s="849">
        <v>9.4300003051757812</v>
      </c>
      <c r="J104" s="849">
        <v>600</v>
      </c>
      <c r="K104" s="850">
        <v>5658</v>
      </c>
    </row>
    <row r="105" spans="1:11" ht="14.4" customHeight="1" x14ac:dyDescent="0.3">
      <c r="A105" s="831" t="s">
        <v>568</v>
      </c>
      <c r="B105" s="832" t="s">
        <v>569</v>
      </c>
      <c r="C105" s="835" t="s">
        <v>588</v>
      </c>
      <c r="D105" s="863" t="s">
        <v>589</v>
      </c>
      <c r="E105" s="835" t="s">
        <v>2853</v>
      </c>
      <c r="F105" s="863" t="s">
        <v>2854</v>
      </c>
      <c r="G105" s="835" t="s">
        <v>3053</v>
      </c>
      <c r="H105" s="835" t="s">
        <v>3054</v>
      </c>
      <c r="I105" s="849">
        <v>80.569999694824219</v>
      </c>
      <c r="J105" s="849">
        <v>200</v>
      </c>
      <c r="K105" s="850">
        <v>16114.000244140625</v>
      </c>
    </row>
    <row r="106" spans="1:11" ht="14.4" customHeight="1" x14ac:dyDescent="0.3">
      <c r="A106" s="831" t="s">
        <v>568</v>
      </c>
      <c r="B106" s="832" t="s">
        <v>569</v>
      </c>
      <c r="C106" s="835" t="s">
        <v>588</v>
      </c>
      <c r="D106" s="863" t="s">
        <v>589</v>
      </c>
      <c r="E106" s="835" t="s">
        <v>2853</v>
      </c>
      <c r="F106" s="863" t="s">
        <v>2854</v>
      </c>
      <c r="G106" s="835" t="s">
        <v>3055</v>
      </c>
      <c r="H106" s="835" t="s">
        <v>3056</v>
      </c>
      <c r="I106" s="849">
        <v>133.10000610351562</v>
      </c>
      <c r="J106" s="849">
        <v>20</v>
      </c>
      <c r="K106" s="850">
        <v>2662</v>
      </c>
    </row>
    <row r="107" spans="1:11" ht="14.4" customHeight="1" x14ac:dyDescent="0.3">
      <c r="A107" s="831" t="s">
        <v>568</v>
      </c>
      <c r="B107" s="832" t="s">
        <v>569</v>
      </c>
      <c r="C107" s="835" t="s">
        <v>588</v>
      </c>
      <c r="D107" s="863" t="s">
        <v>589</v>
      </c>
      <c r="E107" s="835" t="s">
        <v>2853</v>
      </c>
      <c r="F107" s="863" t="s">
        <v>2854</v>
      </c>
      <c r="G107" s="835" t="s">
        <v>3057</v>
      </c>
      <c r="H107" s="835" t="s">
        <v>3058</v>
      </c>
      <c r="I107" s="849">
        <v>133.10000610351562</v>
      </c>
      <c r="J107" s="849">
        <v>30</v>
      </c>
      <c r="K107" s="850">
        <v>3993</v>
      </c>
    </row>
    <row r="108" spans="1:11" ht="14.4" customHeight="1" x14ac:dyDescent="0.3">
      <c r="A108" s="831" t="s">
        <v>568</v>
      </c>
      <c r="B108" s="832" t="s">
        <v>569</v>
      </c>
      <c r="C108" s="835" t="s">
        <v>588</v>
      </c>
      <c r="D108" s="863" t="s">
        <v>589</v>
      </c>
      <c r="E108" s="835" t="s">
        <v>2853</v>
      </c>
      <c r="F108" s="863" t="s">
        <v>2854</v>
      </c>
      <c r="G108" s="835" t="s">
        <v>3059</v>
      </c>
      <c r="H108" s="835" t="s">
        <v>3060</v>
      </c>
      <c r="I108" s="849">
        <v>517.8599853515625</v>
      </c>
      <c r="J108" s="849">
        <v>1</v>
      </c>
      <c r="K108" s="850">
        <v>517.8599853515625</v>
      </c>
    </row>
    <row r="109" spans="1:11" ht="14.4" customHeight="1" x14ac:dyDescent="0.3">
      <c r="A109" s="831" t="s">
        <v>568</v>
      </c>
      <c r="B109" s="832" t="s">
        <v>569</v>
      </c>
      <c r="C109" s="835" t="s">
        <v>588</v>
      </c>
      <c r="D109" s="863" t="s">
        <v>589</v>
      </c>
      <c r="E109" s="835" t="s">
        <v>2853</v>
      </c>
      <c r="F109" s="863" t="s">
        <v>2854</v>
      </c>
      <c r="G109" s="835" t="s">
        <v>3061</v>
      </c>
      <c r="H109" s="835" t="s">
        <v>3062</v>
      </c>
      <c r="I109" s="849">
        <v>517.8800048828125</v>
      </c>
      <c r="J109" s="849">
        <v>10</v>
      </c>
      <c r="K109" s="850">
        <v>5178.7998046875</v>
      </c>
    </row>
    <row r="110" spans="1:11" ht="14.4" customHeight="1" x14ac:dyDescent="0.3">
      <c r="A110" s="831" t="s">
        <v>568</v>
      </c>
      <c r="B110" s="832" t="s">
        <v>569</v>
      </c>
      <c r="C110" s="835" t="s">
        <v>588</v>
      </c>
      <c r="D110" s="863" t="s">
        <v>589</v>
      </c>
      <c r="E110" s="835" t="s">
        <v>2853</v>
      </c>
      <c r="F110" s="863" t="s">
        <v>2854</v>
      </c>
      <c r="G110" s="835" t="s">
        <v>2861</v>
      </c>
      <c r="H110" s="835" t="s">
        <v>2862</v>
      </c>
      <c r="I110" s="849">
        <v>13.310000419616699</v>
      </c>
      <c r="J110" s="849">
        <v>100</v>
      </c>
      <c r="K110" s="850">
        <v>1331</v>
      </c>
    </row>
    <row r="111" spans="1:11" ht="14.4" customHeight="1" x14ac:dyDescent="0.3">
      <c r="A111" s="831" t="s">
        <v>568</v>
      </c>
      <c r="B111" s="832" t="s">
        <v>569</v>
      </c>
      <c r="C111" s="835" t="s">
        <v>588</v>
      </c>
      <c r="D111" s="863" t="s">
        <v>589</v>
      </c>
      <c r="E111" s="835" t="s">
        <v>2853</v>
      </c>
      <c r="F111" s="863" t="s">
        <v>2854</v>
      </c>
      <c r="G111" s="835" t="s">
        <v>3063</v>
      </c>
      <c r="H111" s="835" t="s">
        <v>3064</v>
      </c>
      <c r="I111" s="849">
        <v>4.8000001907348633</v>
      </c>
      <c r="J111" s="849">
        <v>600</v>
      </c>
      <c r="K111" s="850">
        <v>2880</v>
      </c>
    </row>
    <row r="112" spans="1:11" ht="14.4" customHeight="1" x14ac:dyDescent="0.3">
      <c r="A112" s="831" t="s">
        <v>568</v>
      </c>
      <c r="B112" s="832" t="s">
        <v>569</v>
      </c>
      <c r="C112" s="835" t="s">
        <v>588</v>
      </c>
      <c r="D112" s="863" t="s">
        <v>589</v>
      </c>
      <c r="E112" s="835" t="s">
        <v>2853</v>
      </c>
      <c r="F112" s="863" t="s">
        <v>2854</v>
      </c>
      <c r="G112" s="835" t="s">
        <v>3065</v>
      </c>
      <c r="H112" s="835" t="s">
        <v>3066</v>
      </c>
      <c r="I112" s="849">
        <v>56.919998168945313</v>
      </c>
      <c r="J112" s="849">
        <v>5</v>
      </c>
      <c r="K112" s="850">
        <v>284.60000610351562</v>
      </c>
    </row>
    <row r="113" spans="1:11" ht="14.4" customHeight="1" x14ac:dyDescent="0.3">
      <c r="A113" s="831" t="s">
        <v>568</v>
      </c>
      <c r="B113" s="832" t="s">
        <v>569</v>
      </c>
      <c r="C113" s="835" t="s">
        <v>588</v>
      </c>
      <c r="D113" s="863" t="s">
        <v>589</v>
      </c>
      <c r="E113" s="835" t="s">
        <v>2853</v>
      </c>
      <c r="F113" s="863" t="s">
        <v>2854</v>
      </c>
      <c r="G113" s="835" t="s">
        <v>3067</v>
      </c>
      <c r="H113" s="835" t="s">
        <v>3068</v>
      </c>
      <c r="I113" s="849">
        <v>82.160003662109375</v>
      </c>
      <c r="J113" s="849">
        <v>12</v>
      </c>
      <c r="K113" s="850">
        <v>985.90997314453125</v>
      </c>
    </row>
    <row r="114" spans="1:11" ht="14.4" customHeight="1" x14ac:dyDescent="0.3">
      <c r="A114" s="831" t="s">
        <v>568</v>
      </c>
      <c r="B114" s="832" t="s">
        <v>569</v>
      </c>
      <c r="C114" s="835" t="s">
        <v>588</v>
      </c>
      <c r="D114" s="863" t="s">
        <v>589</v>
      </c>
      <c r="E114" s="835" t="s">
        <v>2853</v>
      </c>
      <c r="F114" s="863" t="s">
        <v>2854</v>
      </c>
      <c r="G114" s="835" t="s">
        <v>3069</v>
      </c>
      <c r="H114" s="835" t="s">
        <v>3070</v>
      </c>
      <c r="I114" s="849">
        <v>96.30999755859375</v>
      </c>
      <c r="J114" s="849">
        <v>12</v>
      </c>
      <c r="K114" s="850">
        <v>1155.719970703125</v>
      </c>
    </row>
    <row r="115" spans="1:11" ht="14.4" customHeight="1" x14ac:dyDescent="0.3">
      <c r="A115" s="831" t="s">
        <v>568</v>
      </c>
      <c r="B115" s="832" t="s">
        <v>569</v>
      </c>
      <c r="C115" s="835" t="s">
        <v>588</v>
      </c>
      <c r="D115" s="863" t="s">
        <v>589</v>
      </c>
      <c r="E115" s="835" t="s">
        <v>2853</v>
      </c>
      <c r="F115" s="863" t="s">
        <v>2854</v>
      </c>
      <c r="G115" s="835" t="s">
        <v>3071</v>
      </c>
      <c r="H115" s="835" t="s">
        <v>3072</v>
      </c>
      <c r="I115" s="849">
        <v>179.69000244140625</v>
      </c>
      <c r="J115" s="849">
        <v>2</v>
      </c>
      <c r="K115" s="850">
        <v>359.3699951171875</v>
      </c>
    </row>
    <row r="116" spans="1:11" ht="14.4" customHeight="1" x14ac:dyDescent="0.3">
      <c r="A116" s="831" t="s">
        <v>568</v>
      </c>
      <c r="B116" s="832" t="s">
        <v>569</v>
      </c>
      <c r="C116" s="835" t="s">
        <v>588</v>
      </c>
      <c r="D116" s="863" t="s">
        <v>589</v>
      </c>
      <c r="E116" s="835" t="s">
        <v>2853</v>
      </c>
      <c r="F116" s="863" t="s">
        <v>2854</v>
      </c>
      <c r="G116" s="835" t="s">
        <v>3073</v>
      </c>
      <c r="H116" s="835" t="s">
        <v>3074</v>
      </c>
      <c r="I116" s="849">
        <v>20.329999923706055</v>
      </c>
      <c r="J116" s="849">
        <v>150</v>
      </c>
      <c r="K116" s="850">
        <v>3049.1500244140625</v>
      </c>
    </row>
    <row r="117" spans="1:11" ht="14.4" customHeight="1" x14ac:dyDescent="0.3">
      <c r="A117" s="831" t="s">
        <v>568</v>
      </c>
      <c r="B117" s="832" t="s">
        <v>569</v>
      </c>
      <c r="C117" s="835" t="s">
        <v>588</v>
      </c>
      <c r="D117" s="863" t="s">
        <v>589</v>
      </c>
      <c r="E117" s="835" t="s">
        <v>2853</v>
      </c>
      <c r="F117" s="863" t="s">
        <v>2854</v>
      </c>
      <c r="G117" s="835" t="s">
        <v>3075</v>
      </c>
      <c r="H117" s="835" t="s">
        <v>3076</v>
      </c>
      <c r="I117" s="849">
        <v>153.11000061035156</v>
      </c>
      <c r="J117" s="849">
        <v>5</v>
      </c>
      <c r="K117" s="850">
        <v>765.55999755859375</v>
      </c>
    </row>
    <row r="118" spans="1:11" ht="14.4" customHeight="1" x14ac:dyDescent="0.3">
      <c r="A118" s="831" t="s">
        <v>568</v>
      </c>
      <c r="B118" s="832" t="s">
        <v>569</v>
      </c>
      <c r="C118" s="835" t="s">
        <v>588</v>
      </c>
      <c r="D118" s="863" t="s">
        <v>589</v>
      </c>
      <c r="E118" s="835" t="s">
        <v>2853</v>
      </c>
      <c r="F118" s="863" t="s">
        <v>2854</v>
      </c>
      <c r="G118" s="835" t="s">
        <v>3077</v>
      </c>
      <c r="H118" s="835" t="s">
        <v>3078</v>
      </c>
      <c r="I118" s="849">
        <v>153.1199951171875</v>
      </c>
      <c r="J118" s="849">
        <v>5</v>
      </c>
      <c r="K118" s="850">
        <v>765.5999755859375</v>
      </c>
    </row>
    <row r="119" spans="1:11" ht="14.4" customHeight="1" x14ac:dyDescent="0.3">
      <c r="A119" s="831" t="s">
        <v>568</v>
      </c>
      <c r="B119" s="832" t="s">
        <v>569</v>
      </c>
      <c r="C119" s="835" t="s">
        <v>588</v>
      </c>
      <c r="D119" s="863" t="s">
        <v>589</v>
      </c>
      <c r="E119" s="835" t="s">
        <v>2853</v>
      </c>
      <c r="F119" s="863" t="s">
        <v>2854</v>
      </c>
      <c r="G119" s="835" t="s">
        <v>3079</v>
      </c>
      <c r="H119" s="835" t="s">
        <v>3080</v>
      </c>
      <c r="I119" s="849">
        <v>9.1999998092651367</v>
      </c>
      <c r="J119" s="849">
        <v>100</v>
      </c>
      <c r="K119" s="850">
        <v>920</v>
      </c>
    </row>
    <row r="120" spans="1:11" ht="14.4" customHeight="1" x14ac:dyDescent="0.3">
      <c r="A120" s="831" t="s">
        <v>568</v>
      </c>
      <c r="B120" s="832" t="s">
        <v>569</v>
      </c>
      <c r="C120" s="835" t="s">
        <v>588</v>
      </c>
      <c r="D120" s="863" t="s">
        <v>589</v>
      </c>
      <c r="E120" s="835" t="s">
        <v>2853</v>
      </c>
      <c r="F120" s="863" t="s">
        <v>2854</v>
      </c>
      <c r="G120" s="835" t="s">
        <v>3081</v>
      </c>
      <c r="H120" s="835" t="s">
        <v>3082</v>
      </c>
      <c r="I120" s="849">
        <v>58.369998931884766</v>
      </c>
      <c r="J120" s="849">
        <v>200</v>
      </c>
      <c r="K120" s="850">
        <v>11674</v>
      </c>
    </row>
    <row r="121" spans="1:11" ht="14.4" customHeight="1" x14ac:dyDescent="0.3">
      <c r="A121" s="831" t="s">
        <v>568</v>
      </c>
      <c r="B121" s="832" t="s">
        <v>569</v>
      </c>
      <c r="C121" s="835" t="s">
        <v>588</v>
      </c>
      <c r="D121" s="863" t="s">
        <v>589</v>
      </c>
      <c r="E121" s="835" t="s">
        <v>2853</v>
      </c>
      <c r="F121" s="863" t="s">
        <v>2854</v>
      </c>
      <c r="G121" s="835" t="s">
        <v>3083</v>
      </c>
      <c r="H121" s="835" t="s">
        <v>3084</v>
      </c>
      <c r="I121" s="849">
        <v>6.2899999618530273</v>
      </c>
      <c r="J121" s="849">
        <v>10</v>
      </c>
      <c r="K121" s="850">
        <v>62.900001525878906</v>
      </c>
    </row>
    <row r="122" spans="1:11" ht="14.4" customHeight="1" x14ac:dyDescent="0.3">
      <c r="A122" s="831" t="s">
        <v>568</v>
      </c>
      <c r="B122" s="832" t="s">
        <v>569</v>
      </c>
      <c r="C122" s="835" t="s">
        <v>588</v>
      </c>
      <c r="D122" s="863" t="s">
        <v>589</v>
      </c>
      <c r="E122" s="835" t="s">
        <v>2853</v>
      </c>
      <c r="F122" s="863" t="s">
        <v>2854</v>
      </c>
      <c r="G122" s="835" t="s">
        <v>3085</v>
      </c>
      <c r="H122" s="835" t="s">
        <v>3086</v>
      </c>
      <c r="I122" s="849">
        <v>6.2950000762939453</v>
      </c>
      <c r="J122" s="849">
        <v>40</v>
      </c>
      <c r="K122" s="850">
        <v>251.69999694824219</v>
      </c>
    </row>
    <row r="123" spans="1:11" ht="14.4" customHeight="1" x14ac:dyDescent="0.3">
      <c r="A123" s="831" t="s">
        <v>568</v>
      </c>
      <c r="B123" s="832" t="s">
        <v>569</v>
      </c>
      <c r="C123" s="835" t="s">
        <v>588</v>
      </c>
      <c r="D123" s="863" t="s">
        <v>589</v>
      </c>
      <c r="E123" s="835" t="s">
        <v>2853</v>
      </c>
      <c r="F123" s="863" t="s">
        <v>2854</v>
      </c>
      <c r="G123" s="835" t="s">
        <v>3087</v>
      </c>
      <c r="H123" s="835" t="s">
        <v>3088</v>
      </c>
      <c r="I123" s="849">
        <v>172.5</v>
      </c>
      <c r="J123" s="849">
        <v>1</v>
      </c>
      <c r="K123" s="850">
        <v>172.5</v>
      </c>
    </row>
    <row r="124" spans="1:11" ht="14.4" customHeight="1" x14ac:dyDescent="0.3">
      <c r="A124" s="831" t="s">
        <v>568</v>
      </c>
      <c r="B124" s="832" t="s">
        <v>569</v>
      </c>
      <c r="C124" s="835" t="s">
        <v>588</v>
      </c>
      <c r="D124" s="863" t="s">
        <v>589</v>
      </c>
      <c r="E124" s="835" t="s">
        <v>2853</v>
      </c>
      <c r="F124" s="863" t="s">
        <v>2854</v>
      </c>
      <c r="G124" s="835" t="s">
        <v>3089</v>
      </c>
      <c r="H124" s="835" t="s">
        <v>3090</v>
      </c>
      <c r="I124" s="849">
        <v>6.1700000762939453</v>
      </c>
      <c r="J124" s="849">
        <v>400</v>
      </c>
      <c r="K124" s="850">
        <v>2468</v>
      </c>
    </row>
    <row r="125" spans="1:11" ht="14.4" customHeight="1" x14ac:dyDescent="0.3">
      <c r="A125" s="831" t="s">
        <v>568</v>
      </c>
      <c r="B125" s="832" t="s">
        <v>569</v>
      </c>
      <c r="C125" s="835" t="s">
        <v>588</v>
      </c>
      <c r="D125" s="863" t="s">
        <v>589</v>
      </c>
      <c r="E125" s="835" t="s">
        <v>2853</v>
      </c>
      <c r="F125" s="863" t="s">
        <v>2854</v>
      </c>
      <c r="G125" s="835" t="s">
        <v>3091</v>
      </c>
      <c r="H125" s="835" t="s">
        <v>3092</v>
      </c>
      <c r="I125" s="849">
        <v>60.900001525878906</v>
      </c>
      <c r="J125" s="849">
        <v>10</v>
      </c>
      <c r="K125" s="850">
        <v>609.030029296875</v>
      </c>
    </row>
    <row r="126" spans="1:11" ht="14.4" customHeight="1" x14ac:dyDescent="0.3">
      <c r="A126" s="831" t="s">
        <v>568</v>
      </c>
      <c r="B126" s="832" t="s">
        <v>569</v>
      </c>
      <c r="C126" s="835" t="s">
        <v>588</v>
      </c>
      <c r="D126" s="863" t="s">
        <v>589</v>
      </c>
      <c r="E126" s="835" t="s">
        <v>2853</v>
      </c>
      <c r="F126" s="863" t="s">
        <v>2854</v>
      </c>
      <c r="G126" s="835" t="s">
        <v>3093</v>
      </c>
      <c r="H126" s="835" t="s">
        <v>3094</v>
      </c>
      <c r="I126" s="849">
        <v>60.900001525878906</v>
      </c>
      <c r="J126" s="849">
        <v>10</v>
      </c>
      <c r="K126" s="850">
        <v>609.030029296875</v>
      </c>
    </row>
    <row r="127" spans="1:11" ht="14.4" customHeight="1" x14ac:dyDescent="0.3">
      <c r="A127" s="831" t="s">
        <v>568</v>
      </c>
      <c r="B127" s="832" t="s">
        <v>569</v>
      </c>
      <c r="C127" s="835" t="s">
        <v>588</v>
      </c>
      <c r="D127" s="863" t="s">
        <v>589</v>
      </c>
      <c r="E127" s="835" t="s">
        <v>2853</v>
      </c>
      <c r="F127" s="863" t="s">
        <v>2854</v>
      </c>
      <c r="G127" s="835" t="s">
        <v>3095</v>
      </c>
      <c r="H127" s="835" t="s">
        <v>3096</v>
      </c>
      <c r="I127" s="849">
        <v>6785</v>
      </c>
      <c r="J127" s="849">
        <v>1</v>
      </c>
      <c r="K127" s="850">
        <v>6785</v>
      </c>
    </row>
    <row r="128" spans="1:11" ht="14.4" customHeight="1" x14ac:dyDescent="0.3">
      <c r="A128" s="831" t="s">
        <v>568</v>
      </c>
      <c r="B128" s="832" t="s">
        <v>569</v>
      </c>
      <c r="C128" s="835" t="s">
        <v>588</v>
      </c>
      <c r="D128" s="863" t="s">
        <v>589</v>
      </c>
      <c r="E128" s="835" t="s">
        <v>2853</v>
      </c>
      <c r="F128" s="863" t="s">
        <v>2854</v>
      </c>
      <c r="G128" s="835" t="s">
        <v>3097</v>
      </c>
      <c r="H128" s="835" t="s">
        <v>3098</v>
      </c>
      <c r="I128" s="849">
        <v>5082</v>
      </c>
      <c r="J128" s="849">
        <v>1</v>
      </c>
      <c r="K128" s="850">
        <v>5082</v>
      </c>
    </row>
    <row r="129" spans="1:11" ht="14.4" customHeight="1" x14ac:dyDescent="0.3">
      <c r="A129" s="831" t="s">
        <v>568</v>
      </c>
      <c r="B129" s="832" t="s">
        <v>569</v>
      </c>
      <c r="C129" s="835" t="s">
        <v>588</v>
      </c>
      <c r="D129" s="863" t="s">
        <v>589</v>
      </c>
      <c r="E129" s="835" t="s">
        <v>2853</v>
      </c>
      <c r="F129" s="863" t="s">
        <v>2854</v>
      </c>
      <c r="G129" s="835" t="s">
        <v>3099</v>
      </c>
      <c r="H129" s="835" t="s">
        <v>3100</v>
      </c>
      <c r="I129" s="849">
        <v>4660.919921875</v>
      </c>
      <c r="J129" s="849">
        <v>10</v>
      </c>
      <c r="K129" s="850">
        <v>46609.19921875</v>
      </c>
    </row>
    <row r="130" spans="1:11" ht="14.4" customHeight="1" x14ac:dyDescent="0.3">
      <c r="A130" s="831" t="s">
        <v>568</v>
      </c>
      <c r="B130" s="832" t="s">
        <v>569</v>
      </c>
      <c r="C130" s="835" t="s">
        <v>588</v>
      </c>
      <c r="D130" s="863" t="s">
        <v>589</v>
      </c>
      <c r="E130" s="835" t="s">
        <v>2853</v>
      </c>
      <c r="F130" s="863" t="s">
        <v>2854</v>
      </c>
      <c r="G130" s="835" t="s">
        <v>3101</v>
      </c>
      <c r="H130" s="835" t="s">
        <v>3102</v>
      </c>
      <c r="I130" s="849">
        <v>4660.919921875</v>
      </c>
      <c r="J130" s="849">
        <v>8</v>
      </c>
      <c r="K130" s="850">
        <v>37287.359375</v>
      </c>
    </row>
    <row r="131" spans="1:11" ht="14.4" customHeight="1" x14ac:dyDescent="0.3">
      <c r="A131" s="831" t="s">
        <v>568</v>
      </c>
      <c r="B131" s="832" t="s">
        <v>569</v>
      </c>
      <c r="C131" s="835" t="s">
        <v>588</v>
      </c>
      <c r="D131" s="863" t="s">
        <v>589</v>
      </c>
      <c r="E131" s="835" t="s">
        <v>2853</v>
      </c>
      <c r="F131" s="863" t="s">
        <v>2854</v>
      </c>
      <c r="G131" s="835" t="s">
        <v>3103</v>
      </c>
      <c r="H131" s="835" t="s">
        <v>3104</v>
      </c>
      <c r="I131" s="849">
        <v>4477</v>
      </c>
      <c r="J131" s="849">
        <v>8</v>
      </c>
      <c r="K131" s="850">
        <v>35816</v>
      </c>
    </row>
    <row r="132" spans="1:11" ht="14.4" customHeight="1" x14ac:dyDescent="0.3">
      <c r="A132" s="831" t="s">
        <v>568</v>
      </c>
      <c r="B132" s="832" t="s">
        <v>569</v>
      </c>
      <c r="C132" s="835" t="s">
        <v>588</v>
      </c>
      <c r="D132" s="863" t="s">
        <v>589</v>
      </c>
      <c r="E132" s="835" t="s">
        <v>2853</v>
      </c>
      <c r="F132" s="863" t="s">
        <v>2854</v>
      </c>
      <c r="G132" s="835" t="s">
        <v>3105</v>
      </c>
      <c r="H132" s="835" t="s">
        <v>3106</v>
      </c>
      <c r="I132" s="849">
        <v>34.5</v>
      </c>
      <c r="J132" s="849">
        <v>54</v>
      </c>
      <c r="K132" s="850">
        <v>1863</v>
      </c>
    </row>
    <row r="133" spans="1:11" ht="14.4" customHeight="1" x14ac:dyDescent="0.3">
      <c r="A133" s="831" t="s">
        <v>568</v>
      </c>
      <c r="B133" s="832" t="s">
        <v>569</v>
      </c>
      <c r="C133" s="835" t="s">
        <v>588</v>
      </c>
      <c r="D133" s="863" t="s">
        <v>589</v>
      </c>
      <c r="E133" s="835" t="s">
        <v>2853</v>
      </c>
      <c r="F133" s="863" t="s">
        <v>2854</v>
      </c>
      <c r="G133" s="835" t="s">
        <v>3107</v>
      </c>
      <c r="H133" s="835" t="s">
        <v>3108</v>
      </c>
      <c r="I133" s="849">
        <v>16.454999923706055</v>
      </c>
      <c r="J133" s="849">
        <v>200</v>
      </c>
      <c r="K133" s="850">
        <v>3291.0999755859375</v>
      </c>
    </row>
    <row r="134" spans="1:11" ht="14.4" customHeight="1" x14ac:dyDescent="0.3">
      <c r="A134" s="831" t="s">
        <v>568</v>
      </c>
      <c r="B134" s="832" t="s">
        <v>569</v>
      </c>
      <c r="C134" s="835" t="s">
        <v>588</v>
      </c>
      <c r="D134" s="863" t="s">
        <v>589</v>
      </c>
      <c r="E134" s="835" t="s">
        <v>2853</v>
      </c>
      <c r="F134" s="863" t="s">
        <v>2854</v>
      </c>
      <c r="G134" s="835" t="s">
        <v>3109</v>
      </c>
      <c r="H134" s="835" t="s">
        <v>3110</v>
      </c>
      <c r="I134" s="849">
        <v>2760</v>
      </c>
      <c r="J134" s="849">
        <v>5</v>
      </c>
      <c r="K134" s="850">
        <v>13800</v>
      </c>
    </row>
    <row r="135" spans="1:11" ht="14.4" customHeight="1" x14ac:dyDescent="0.3">
      <c r="A135" s="831" t="s">
        <v>568</v>
      </c>
      <c r="B135" s="832" t="s">
        <v>569</v>
      </c>
      <c r="C135" s="835" t="s">
        <v>588</v>
      </c>
      <c r="D135" s="863" t="s">
        <v>589</v>
      </c>
      <c r="E135" s="835" t="s">
        <v>2853</v>
      </c>
      <c r="F135" s="863" t="s">
        <v>2854</v>
      </c>
      <c r="G135" s="835" t="s">
        <v>3111</v>
      </c>
      <c r="H135" s="835" t="s">
        <v>3112</v>
      </c>
      <c r="I135" s="849">
        <v>5060</v>
      </c>
      <c r="J135" s="849">
        <v>1</v>
      </c>
      <c r="K135" s="850">
        <v>5060</v>
      </c>
    </row>
    <row r="136" spans="1:11" ht="14.4" customHeight="1" x14ac:dyDescent="0.3">
      <c r="A136" s="831" t="s">
        <v>568</v>
      </c>
      <c r="B136" s="832" t="s">
        <v>569</v>
      </c>
      <c r="C136" s="835" t="s">
        <v>588</v>
      </c>
      <c r="D136" s="863" t="s">
        <v>589</v>
      </c>
      <c r="E136" s="835" t="s">
        <v>2853</v>
      </c>
      <c r="F136" s="863" t="s">
        <v>2854</v>
      </c>
      <c r="G136" s="835" t="s">
        <v>3113</v>
      </c>
      <c r="H136" s="835" t="s">
        <v>3114</v>
      </c>
      <c r="I136" s="849">
        <v>157.30000305175781</v>
      </c>
      <c r="J136" s="849">
        <v>4</v>
      </c>
      <c r="K136" s="850">
        <v>629.20001220703125</v>
      </c>
    </row>
    <row r="137" spans="1:11" ht="14.4" customHeight="1" x14ac:dyDescent="0.3">
      <c r="A137" s="831" t="s">
        <v>568</v>
      </c>
      <c r="B137" s="832" t="s">
        <v>569</v>
      </c>
      <c r="C137" s="835" t="s">
        <v>588</v>
      </c>
      <c r="D137" s="863" t="s">
        <v>589</v>
      </c>
      <c r="E137" s="835" t="s">
        <v>2853</v>
      </c>
      <c r="F137" s="863" t="s">
        <v>2854</v>
      </c>
      <c r="G137" s="835" t="s">
        <v>3115</v>
      </c>
      <c r="H137" s="835" t="s">
        <v>3116</v>
      </c>
      <c r="I137" s="849">
        <v>23.350000381469727</v>
      </c>
      <c r="J137" s="849">
        <v>20</v>
      </c>
      <c r="K137" s="850">
        <v>467.05999755859375</v>
      </c>
    </row>
    <row r="138" spans="1:11" ht="14.4" customHeight="1" x14ac:dyDescent="0.3">
      <c r="A138" s="831" t="s">
        <v>568</v>
      </c>
      <c r="B138" s="832" t="s">
        <v>569</v>
      </c>
      <c r="C138" s="835" t="s">
        <v>588</v>
      </c>
      <c r="D138" s="863" t="s">
        <v>589</v>
      </c>
      <c r="E138" s="835" t="s">
        <v>2853</v>
      </c>
      <c r="F138" s="863" t="s">
        <v>2854</v>
      </c>
      <c r="G138" s="835" t="s">
        <v>3117</v>
      </c>
      <c r="H138" s="835" t="s">
        <v>3118</v>
      </c>
      <c r="I138" s="849">
        <v>23.149999618530273</v>
      </c>
      <c r="J138" s="849">
        <v>100</v>
      </c>
      <c r="K138" s="850">
        <v>2314.72998046875</v>
      </c>
    </row>
    <row r="139" spans="1:11" ht="14.4" customHeight="1" x14ac:dyDescent="0.3">
      <c r="A139" s="831" t="s">
        <v>568</v>
      </c>
      <c r="B139" s="832" t="s">
        <v>569</v>
      </c>
      <c r="C139" s="835" t="s">
        <v>588</v>
      </c>
      <c r="D139" s="863" t="s">
        <v>589</v>
      </c>
      <c r="E139" s="835" t="s">
        <v>2853</v>
      </c>
      <c r="F139" s="863" t="s">
        <v>2854</v>
      </c>
      <c r="G139" s="835" t="s">
        <v>2863</v>
      </c>
      <c r="H139" s="835" t="s">
        <v>2864</v>
      </c>
      <c r="I139" s="849">
        <v>1.0900000333786011</v>
      </c>
      <c r="J139" s="849">
        <v>4900</v>
      </c>
      <c r="K139" s="850">
        <v>5341</v>
      </c>
    </row>
    <row r="140" spans="1:11" ht="14.4" customHeight="1" x14ac:dyDescent="0.3">
      <c r="A140" s="831" t="s">
        <v>568</v>
      </c>
      <c r="B140" s="832" t="s">
        <v>569</v>
      </c>
      <c r="C140" s="835" t="s">
        <v>588</v>
      </c>
      <c r="D140" s="863" t="s">
        <v>589</v>
      </c>
      <c r="E140" s="835" t="s">
        <v>2853</v>
      </c>
      <c r="F140" s="863" t="s">
        <v>2854</v>
      </c>
      <c r="G140" s="835" t="s">
        <v>3119</v>
      </c>
      <c r="H140" s="835" t="s">
        <v>3120</v>
      </c>
      <c r="I140" s="849">
        <v>0.47999998927116394</v>
      </c>
      <c r="J140" s="849">
        <v>1000</v>
      </c>
      <c r="K140" s="850">
        <v>480</v>
      </c>
    </row>
    <row r="141" spans="1:11" ht="14.4" customHeight="1" x14ac:dyDescent="0.3">
      <c r="A141" s="831" t="s">
        <v>568</v>
      </c>
      <c r="B141" s="832" t="s">
        <v>569</v>
      </c>
      <c r="C141" s="835" t="s">
        <v>588</v>
      </c>
      <c r="D141" s="863" t="s">
        <v>589</v>
      </c>
      <c r="E141" s="835" t="s">
        <v>2853</v>
      </c>
      <c r="F141" s="863" t="s">
        <v>2854</v>
      </c>
      <c r="G141" s="835" t="s">
        <v>2865</v>
      </c>
      <c r="H141" s="835" t="s">
        <v>2866</v>
      </c>
      <c r="I141" s="849">
        <v>1.6799999475479126</v>
      </c>
      <c r="J141" s="849">
        <v>1600</v>
      </c>
      <c r="K141" s="850">
        <v>2688</v>
      </c>
    </row>
    <row r="142" spans="1:11" ht="14.4" customHeight="1" x14ac:dyDescent="0.3">
      <c r="A142" s="831" t="s">
        <v>568</v>
      </c>
      <c r="B142" s="832" t="s">
        <v>569</v>
      </c>
      <c r="C142" s="835" t="s">
        <v>588</v>
      </c>
      <c r="D142" s="863" t="s">
        <v>589</v>
      </c>
      <c r="E142" s="835" t="s">
        <v>2853</v>
      </c>
      <c r="F142" s="863" t="s">
        <v>2854</v>
      </c>
      <c r="G142" s="835" t="s">
        <v>2867</v>
      </c>
      <c r="H142" s="835" t="s">
        <v>2868</v>
      </c>
      <c r="I142" s="849">
        <v>0.67000001668930054</v>
      </c>
      <c r="J142" s="849">
        <v>3000</v>
      </c>
      <c r="K142" s="850">
        <v>2010</v>
      </c>
    </row>
    <row r="143" spans="1:11" ht="14.4" customHeight="1" x14ac:dyDescent="0.3">
      <c r="A143" s="831" t="s">
        <v>568</v>
      </c>
      <c r="B143" s="832" t="s">
        <v>569</v>
      </c>
      <c r="C143" s="835" t="s">
        <v>588</v>
      </c>
      <c r="D143" s="863" t="s">
        <v>589</v>
      </c>
      <c r="E143" s="835" t="s">
        <v>2853</v>
      </c>
      <c r="F143" s="863" t="s">
        <v>2854</v>
      </c>
      <c r="G143" s="835" t="s">
        <v>3121</v>
      </c>
      <c r="H143" s="835" t="s">
        <v>3122</v>
      </c>
      <c r="I143" s="849">
        <v>1.5</v>
      </c>
      <c r="J143" s="849">
        <v>100</v>
      </c>
      <c r="K143" s="850">
        <v>150</v>
      </c>
    </row>
    <row r="144" spans="1:11" ht="14.4" customHeight="1" x14ac:dyDescent="0.3">
      <c r="A144" s="831" t="s">
        <v>568</v>
      </c>
      <c r="B144" s="832" t="s">
        <v>569</v>
      </c>
      <c r="C144" s="835" t="s">
        <v>588</v>
      </c>
      <c r="D144" s="863" t="s">
        <v>589</v>
      </c>
      <c r="E144" s="835" t="s">
        <v>2853</v>
      </c>
      <c r="F144" s="863" t="s">
        <v>2854</v>
      </c>
      <c r="G144" s="835" t="s">
        <v>3123</v>
      </c>
      <c r="H144" s="835" t="s">
        <v>3124</v>
      </c>
      <c r="I144" s="849">
        <v>6.309999942779541</v>
      </c>
      <c r="J144" s="849">
        <v>1000</v>
      </c>
      <c r="K144" s="850">
        <v>6311.72021484375</v>
      </c>
    </row>
    <row r="145" spans="1:11" ht="14.4" customHeight="1" x14ac:dyDescent="0.3">
      <c r="A145" s="831" t="s">
        <v>568</v>
      </c>
      <c r="B145" s="832" t="s">
        <v>569</v>
      </c>
      <c r="C145" s="835" t="s">
        <v>588</v>
      </c>
      <c r="D145" s="863" t="s">
        <v>589</v>
      </c>
      <c r="E145" s="835" t="s">
        <v>2853</v>
      </c>
      <c r="F145" s="863" t="s">
        <v>2854</v>
      </c>
      <c r="G145" s="835" t="s">
        <v>3125</v>
      </c>
      <c r="H145" s="835" t="s">
        <v>3126</v>
      </c>
      <c r="I145" s="849">
        <v>9.1499996185302734</v>
      </c>
      <c r="J145" s="849">
        <v>1500</v>
      </c>
      <c r="K145" s="850">
        <v>13719.759765625</v>
      </c>
    </row>
    <row r="146" spans="1:11" ht="14.4" customHeight="1" x14ac:dyDescent="0.3">
      <c r="A146" s="831" t="s">
        <v>568</v>
      </c>
      <c r="B146" s="832" t="s">
        <v>569</v>
      </c>
      <c r="C146" s="835" t="s">
        <v>588</v>
      </c>
      <c r="D146" s="863" t="s">
        <v>589</v>
      </c>
      <c r="E146" s="835" t="s">
        <v>2853</v>
      </c>
      <c r="F146" s="863" t="s">
        <v>2854</v>
      </c>
      <c r="G146" s="835" t="s">
        <v>3127</v>
      </c>
      <c r="H146" s="835" t="s">
        <v>3128</v>
      </c>
      <c r="I146" s="849">
        <v>7.429999828338623</v>
      </c>
      <c r="J146" s="849">
        <v>6000</v>
      </c>
      <c r="K146" s="850">
        <v>44580</v>
      </c>
    </row>
    <row r="147" spans="1:11" ht="14.4" customHeight="1" x14ac:dyDescent="0.3">
      <c r="A147" s="831" t="s">
        <v>568</v>
      </c>
      <c r="B147" s="832" t="s">
        <v>569</v>
      </c>
      <c r="C147" s="835" t="s">
        <v>588</v>
      </c>
      <c r="D147" s="863" t="s">
        <v>589</v>
      </c>
      <c r="E147" s="835" t="s">
        <v>2853</v>
      </c>
      <c r="F147" s="863" t="s">
        <v>2854</v>
      </c>
      <c r="G147" s="835" t="s">
        <v>3129</v>
      </c>
      <c r="H147" s="835" t="s">
        <v>3130</v>
      </c>
      <c r="I147" s="849">
        <v>8.8299999237060547</v>
      </c>
      <c r="J147" s="849">
        <v>1500</v>
      </c>
      <c r="K147" s="850">
        <v>13245</v>
      </c>
    </row>
    <row r="148" spans="1:11" ht="14.4" customHeight="1" x14ac:dyDescent="0.3">
      <c r="A148" s="831" t="s">
        <v>568</v>
      </c>
      <c r="B148" s="832" t="s">
        <v>569</v>
      </c>
      <c r="C148" s="835" t="s">
        <v>588</v>
      </c>
      <c r="D148" s="863" t="s">
        <v>589</v>
      </c>
      <c r="E148" s="835" t="s">
        <v>2853</v>
      </c>
      <c r="F148" s="863" t="s">
        <v>2854</v>
      </c>
      <c r="G148" s="835" t="s">
        <v>3131</v>
      </c>
      <c r="H148" s="835" t="s">
        <v>3132</v>
      </c>
      <c r="I148" s="849">
        <v>1.5499999523162842</v>
      </c>
      <c r="J148" s="849">
        <v>200</v>
      </c>
      <c r="K148" s="850">
        <v>310</v>
      </c>
    </row>
    <row r="149" spans="1:11" ht="14.4" customHeight="1" x14ac:dyDescent="0.3">
      <c r="A149" s="831" t="s">
        <v>568</v>
      </c>
      <c r="B149" s="832" t="s">
        <v>569</v>
      </c>
      <c r="C149" s="835" t="s">
        <v>588</v>
      </c>
      <c r="D149" s="863" t="s">
        <v>589</v>
      </c>
      <c r="E149" s="835" t="s">
        <v>2853</v>
      </c>
      <c r="F149" s="863" t="s">
        <v>2854</v>
      </c>
      <c r="G149" s="835" t="s">
        <v>3133</v>
      </c>
      <c r="H149" s="835" t="s">
        <v>3134</v>
      </c>
      <c r="I149" s="849">
        <v>6.2300000190734863</v>
      </c>
      <c r="J149" s="849">
        <v>200</v>
      </c>
      <c r="K149" s="850">
        <v>1246</v>
      </c>
    </row>
    <row r="150" spans="1:11" ht="14.4" customHeight="1" x14ac:dyDescent="0.3">
      <c r="A150" s="831" t="s">
        <v>568</v>
      </c>
      <c r="B150" s="832" t="s">
        <v>569</v>
      </c>
      <c r="C150" s="835" t="s">
        <v>588</v>
      </c>
      <c r="D150" s="863" t="s">
        <v>589</v>
      </c>
      <c r="E150" s="835" t="s">
        <v>2853</v>
      </c>
      <c r="F150" s="863" t="s">
        <v>2854</v>
      </c>
      <c r="G150" s="835" t="s">
        <v>3135</v>
      </c>
      <c r="H150" s="835" t="s">
        <v>3136</v>
      </c>
      <c r="I150" s="849">
        <v>2323.199951171875</v>
      </c>
      <c r="J150" s="849">
        <v>5</v>
      </c>
      <c r="K150" s="850">
        <v>11616</v>
      </c>
    </row>
    <row r="151" spans="1:11" ht="14.4" customHeight="1" x14ac:dyDescent="0.3">
      <c r="A151" s="831" t="s">
        <v>568</v>
      </c>
      <c r="B151" s="832" t="s">
        <v>569</v>
      </c>
      <c r="C151" s="835" t="s">
        <v>588</v>
      </c>
      <c r="D151" s="863" t="s">
        <v>589</v>
      </c>
      <c r="E151" s="835" t="s">
        <v>2853</v>
      </c>
      <c r="F151" s="863" t="s">
        <v>2854</v>
      </c>
      <c r="G151" s="835" t="s">
        <v>3137</v>
      </c>
      <c r="H151" s="835" t="s">
        <v>3138</v>
      </c>
      <c r="I151" s="849">
        <v>193.60000610351562</v>
      </c>
      <c r="J151" s="849">
        <v>50</v>
      </c>
      <c r="K151" s="850">
        <v>9680</v>
      </c>
    </row>
    <row r="152" spans="1:11" ht="14.4" customHeight="1" x14ac:dyDescent="0.3">
      <c r="A152" s="831" t="s">
        <v>568</v>
      </c>
      <c r="B152" s="832" t="s">
        <v>569</v>
      </c>
      <c r="C152" s="835" t="s">
        <v>588</v>
      </c>
      <c r="D152" s="863" t="s">
        <v>589</v>
      </c>
      <c r="E152" s="835" t="s">
        <v>2853</v>
      </c>
      <c r="F152" s="863" t="s">
        <v>2854</v>
      </c>
      <c r="G152" s="835" t="s">
        <v>3139</v>
      </c>
      <c r="H152" s="835" t="s">
        <v>3140</v>
      </c>
      <c r="I152" s="849">
        <v>193.60000610351562</v>
      </c>
      <c r="J152" s="849">
        <v>50</v>
      </c>
      <c r="K152" s="850">
        <v>9680</v>
      </c>
    </row>
    <row r="153" spans="1:11" ht="14.4" customHeight="1" x14ac:dyDescent="0.3">
      <c r="A153" s="831" t="s">
        <v>568</v>
      </c>
      <c r="B153" s="832" t="s">
        <v>569</v>
      </c>
      <c r="C153" s="835" t="s">
        <v>588</v>
      </c>
      <c r="D153" s="863" t="s">
        <v>589</v>
      </c>
      <c r="E153" s="835" t="s">
        <v>2853</v>
      </c>
      <c r="F153" s="863" t="s">
        <v>2854</v>
      </c>
      <c r="G153" s="835" t="s">
        <v>3141</v>
      </c>
      <c r="H153" s="835" t="s">
        <v>3142</v>
      </c>
      <c r="I153" s="849">
        <v>1.0299999713897705</v>
      </c>
      <c r="J153" s="849">
        <v>1200</v>
      </c>
      <c r="K153" s="850">
        <v>1236</v>
      </c>
    </row>
    <row r="154" spans="1:11" ht="14.4" customHeight="1" x14ac:dyDescent="0.3">
      <c r="A154" s="831" t="s">
        <v>568</v>
      </c>
      <c r="B154" s="832" t="s">
        <v>569</v>
      </c>
      <c r="C154" s="835" t="s">
        <v>588</v>
      </c>
      <c r="D154" s="863" t="s">
        <v>589</v>
      </c>
      <c r="E154" s="835" t="s">
        <v>2853</v>
      </c>
      <c r="F154" s="863" t="s">
        <v>2854</v>
      </c>
      <c r="G154" s="835" t="s">
        <v>3143</v>
      </c>
      <c r="H154" s="835" t="s">
        <v>3144</v>
      </c>
      <c r="I154" s="849">
        <v>5.820000171661377</v>
      </c>
      <c r="J154" s="849">
        <v>2000</v>
      </c>
      <c r="K154" s="850">
        <v>11640</v>
      </c>
    </row>
    <row r="155" spans="1:11" ht="14.4" customHeight="1" x14ac:dyDescent="0.3">
      <c r="A155" s="831" t="s">
        <v>568</v>
      </c>
      <c r="B155" s="832" t="s">
        <v>569</v>
      </c>
      <c r="C155" s="835" t="s">
        <v>588</v>
      </c>
      <c r="D155" s="863" t="s">
        <v>589</v>
      </c>
      <c r="E155" s="835" t="s">
        <v>2853</v>
      </c>
      <c r="F155" s="863" t="s">
        <v>2854</v>
      </c>
      <c r="G155" s="835" t="s">
        <v>3145</v>
      </c>
      <c r="H155" s="835" t="s">
        <v>3146</v>
      </c>
      <c r="I155" s="849">
        <v>3.130000114440918</v>
      </c>
      <c r="J155" s="849">
        <v>500</v>
      </c>
      <c r="K155" s="850">
        <v>1565</v>
      </c>
    </row>
    <row r="156" spans="1:11" ht="14.4" customHeight="1" x14ac:dyDescent="0.3">
      <c r="A156" s="831" t="s">
        <v>568</v>
      </c>
      <c r="B156" s="832" t="s">
        <v>569</v>
      </c>
      <c r="C156" s="835" t="s">
        <v>588</v>
      </c>
      <c r="D156" s="863" t="s">
        <v>589</v>
      </c>
      <c r="E156" s="835" t="s">
        <v>2853</v>
      </c>
      <c r="F156" s="863" t="s">
        <v>2854</v>
      </c>
      <c r="G156" s="835" t="s">
        <v>3147</v>
      </c>
      <c r="H156" s="835" t="s">
        <v>3148</v>
      </c>
      <c r="I156" s="849">
        <v>116.16000366210937</v>
      </c>
      <c r="J156" s="849">
        <v>30</v>
      </c>
      <c r="K156" s="850">
        <v>3484.800048828125</v>
      </c>
    </row>
    <row r="157" spans="1:11" ht="14.4" customHeight="1" x14ac:dyDescent="0.3">
      <c r="A157" s="831" t="s">
        <v>568</v>
      </c>
      <c r="B157" s="832" t="s">
        <v>569</v>
      </c>
      <c r="C157" s="835" t="s">
        <v>588</v>
      </c>
      <c r="D157" s="863" t="s">
        <v>589</v>
      </c>
      <c r="E157" s="835" t="s">
        <v>2853</v>
      </c>
      <c r="F157" s="863" t="s">
        <v>2854</v>
      </c>
      <c r="G157" s="835" t="s">
        <v>3149</v>
      </c>
      <c r="H157" s="835" t="s">
        <v>3150</v>
      </c>
      <c r="I157" s="849">
        <v>0.4699999988079071</v>
      </c>
      <c r="J157" s="849">
        <v>500</v>
      </c>
      <c r="K157" s="850">
        <v>235</v>
      </c>
    </row>
    <row r="158" spans="1:11" ht="14.4" customHeight="1" x14ac:dyDescent="0.3">
      <c r="A158" s="831" t="s">
        <v>568</v>
      </c>
      <c r="B158" s="832" t="s">
        <v>569</v>
      </c>
      <c r="C158" s="835" t="s">
        <v>588</v>
      </c>
      <c r="D158" s="863" t="s">
        <v>589</v>
      </c>
      <c r="E158" s="835" t="s">
        <v>2853</v>
      </c>
      <c r="F158" s="863" t="s">
        <v>2854</v>
      </c>
      <c r="G158" s="835" t="s">
        <v>3151</v>
      </c>
      <c r="H158" s="835" t="s">
        <v>3152</v>
      </c>
      <c r="I158" s="849">
        <v>1.9800000190734863</v>
      </c>
      <c r="J158" s="849">
        <v>500</v>
      </c>
      <c r="K158" s="850">
        <v>990</v>
      </c>
    </row>
    <row r="159" spans="1:11" ht="14.4" customHeight="1" x14ac:dyDescent="0.3">
      <c r="A159" s="831" t="s">
        <v>568</v>
      </c>
      <c r="B159" s="832" t="s">
        <v>569</v>
      </c>
      <c r="C159" s="835" t="s">
        <v>588</v>
      </c>
      <c r="D159" s="863" t="s">
        <v>589</v>
      </c>
      <c r="E159" s="835" t="s">
        <v>2853</v>
      </c>
      <c r="F159" s="863" t="s">
        <v>2854</v>
      </c>
      <c r="G159" s="835" t="s">
        <v>3153</v>
      </c>
      <c r="H159" s="835" t="s">
        <v>3154</v>
      </c>
      <c r="I159" s="849">
        <v>3.0766665935516357</v>
      </c>
      <c r="J159" s="849">
        <v>1500</v>
      </c>
      <c r="K159" s="850">
        <v>4615</v>
      </c>
    </row>
    <row r="160" spans="1:11" ht="14.4" customHeight="1" x14ac:dyDescent="0.3">
      <c r="A160" s="831" t="s">
        <v>568</v>
      </c>
      <c r="B160" s="832" t="s">
        <v>569</v>
      </c>
      <c r="C160" s="835" t="s">
        <v>588</v>
      </c>
      <c r="D160" s="863" t="s">
        <v>589</v>
      </c>
      <c r="E160" s="835" t="s">
        <v>2853</v>
      </c>
      <c r="F160" s="863" t="s">
        <v>2854</v>
      </c>
      <c r="G160" s="835" t="s">
        <v>3155</v>
      </c>
      <c r="H160" s="835" t="s">
        <v>3156</v>
      </c>
      <c r="I160" s="849">
        <v>2.1650000810623169</v>
      </c>
      <c r="J160" s="849">
        <v>900</v>
      </c>
      <c r="K160" s="850">
        <v>1949</v>
      </c>
    </row>
    <row r="161" spans="1:11" ht="14.4" customHeight="1" x14ac:dyDescent="0.3">
      <c r="A161" s="831" t="s">
        <v>568</v>
      </c>
      <c r="B161" s="832" t="s">
        <v>569</v>
      </c>
      <c r="C161" s="835" t="s">
        <v>588</v>
      </c>
      <c r="D161" s="863" t="s">
        <v>589</v>
      </c>
      <c r="E161" s="835" t="s">
        <v>2853</v>
      </c>
      <c r="F161" s="863" t="s">
        <v>2854</v>
      </c>
      <c r="G161" s="835" t="s">
        <v>3157</v>
      </c>
      <c r="H161" s="835" t="s">
        <v>3158</v>
      </c>
      <c r="I161" s="849">
        <v>21.239999771118164</v>
      </c>
      <c r="J161" s="849">
        <v>400</v>
      </c>
      <c r="K161" s="850">
        <v>8496</v>
      </c>
    </row>
    <row r="162" spans="1:11" ht="14.4" customHeight="1" x14ac:dyDescent="0.3">
      <c r="A162" s="831" t="s">
        <v>568</v>
      </c>
      <c r="B162" s="832" t="s">
        <v>569</v>
      </c>
      <c r="C162" s="835" t="s">
        <v>588</v>
      </c>
      <c r="D162" s="863" t="s">
        <v>589</v>
      </c>
      <c r="E162" s="835" t="s">
        <v>2853</v>
      </c>
      <c r="F162" s="863" t="s">
        <v>2854</v>
      </c>
      <c r="G162" s="835" t="s">
        <v>3159</v>
      </c>
      <c r="H162" s="835" t="s">
        <v>3160</v>
      </c>
      <c r="I162" s="849">
        <v>5.2699999809265137</v>
      </c>
      <c r="J162" s="849">
        <v>0</v>
      </c>
      <c r="K162" s="850">
        <v>0</v>
      </c>
    </row>
    <row r="163" spans="1:11" ht="14.4" customHeight="1" x14ac:dyDescent="0.3">
      <c r="A163" s="831" t="s">
        <v>568</v>
      </c>
      <c r="B163" s="832" t="s">
        <v>569</v>
      </c>
      <c r="C163" s="835" t="s">
        <v>588</v>
      </c>
      <c r="D163" s="863" t="s">
        <v>589</v>
      </c>
      <c r="E163" s="835" t="s">
        <v>2853</v>
      </c>
      <c r="F163" s="863" t="s">
        <v>2854</v>
      </c>
      <c r="G163" s="835" t="s">
        <v>3161</v>
      </c>
      <c r="H163" s="835" t="s">
        <v>3162</v>
      </c>
      <c r="I163" s="849">
        <v>21.239999771118164</v>
      </c>
      <c r="J163" s="849">
        <v>100</v>
      </c>
      <c r="K163" s="850">
        <v>2124</v>
      </c>
    </row>
    <row r="164" spans="1:11" ht="14.4" customHeight="1" x14ac:dyDescent="0.3">
      <c r="A164" s="831" t="s">
        <v>568</v>
      </c>
      <c r="B164" s="832" t="s">
        <v>569</v>
      </c>
      <c r="C164" s="835" t="s">
        <v>588</v>
      </c>
      <c r="D164" s="863" t="s">
        <v>589</v>
      </c>
      <c r="E164" s="835" t="s">
        <v>2853</v>
      </c>
      <c r="F164" s="863" t="s">
        <v>2854</v>
      </c>
      <c r="G164" s="835" t="s">
        <v>3163</v>
      </c>
      <c r="H164" s="835" t="s">
        <v>3164</v>
      </c>
      <c r="I164" s="849">
        <v>2.5299999713897705</v>
      </c>
      <c r="J164" s="849">
        <v>100</v>
      </c>
      <c r="K164" s="850">
        <v>253</v>
      </c>
    </row>
    <row r="165" spans="1:11" ht="14.4" customHeight="1" x14ac:dyDescent="0.3">
      <c r="A165" s="831" t="s">
        <v>568</v>
      </c>
      <c r="B165" s="832" t="s">
        <v>569</v>
      </c>
      <c r="C165" s="835" t="s">
        <v>588</v>
      </c>
      <c r="D165" s="863" t="s">
        <v>589</v>
      </c>
      <c r="E165" s="835" t="s">
        <v>3165</v>
      </c>
      <c r="F165" s="863" t="s">
        <v>3166</v>
      </c>
      <c r="G165" s="835" t="s">
        <v>3167</v>
      </c>
      <c r="H165" s="835" t="s">
        <v>3168</v>
      </c>
      <c r="I165" s="849">
        <v>36.905000686645508</v>
      </c>
      <c r="J165" s="849">
        <v>140</v>
      </c>
      <c r="K165" s="850">
        <v>5166.300048828125</v>
      </c>
    </row>
    <row r="166" spans="1:11" ht="14.4" customHeight="1" x14ac:dyDescent="0.3">
      <c r="A166" s="831" t="s">
        <v>568</v>
      </c>
      <c r="B166" s="832" t="s">
        <v>569</v>
      </c>
      <c r="C166" s="835" t="s">
        <v>588</v>
      </c>
      <c r="D166" s="863" t="s">
        <v>589</v>
      </c>
      <c r="E166" s="835" t="s">
        <v>3169</v>
      </c>
      <c r="F166" s="863" t="s">
        <v>3170</v>
      </c>
      <c r="G166" s="835" t="s">
        <v>3171</v>
      </c>
      <c r="H166" s="835" t="s">
        <v>3172</v>
      </c>
      <c r="I166" s="849">
        <v>4598</v>
      </c>
      <c r="J166" s="849">
        <v>8</v>
      </c>
      <c r="K166" s="850">
        <v>36784</v>
      </c>
    </row>
    <row r="167" spans="1:11" ht="14.4" customHeight="1" x14ac:dyDescent="0.3">
      <c r="A167" s="831" t="s">
        <v>568</v>
      </c>
      <c r="B167" s="832" t="s">
        <v>569</v>
      </c>
      <c r="C167" s="835" t="s">
        <v>588</v>
      </c>
      <c r="D167" s="863" t="s">
        <v>589</v>
      </c>
      <c r="E167" s="835" t="s">
        <v>3169</v>
      </c>
      <c r="F167" s="863" t="s">
        <v>3170</v>
      </c>
      <c r="G167" s="835" t="s">
        <v>3173</v>
      </c>
      <c r="H167" s="835" t="s">
        <v>3174</v>
      </c>
      <c r="I167" s="849">
        <v>10.159999847412109</v>
      </c>
      <c r="J167" s="849">
        <v>500</v>
      </c>
      <c r="K167" s="850">
        <v>5080</v>
      </c>
    </row>
    <row r="168" spans="1:11" ht="14.4" customHeight="1" x14ac:dyDescent="0.3">
      <c r="A168" s="831" t="s">
        <v>568</v>
      </c>
      <c r="B168" s="832" t="s">
        <v>569</v>
      </c>
      <c r="C168" s="835" t="s">
        <v>588</v>
      </c>
      <c r="D168" s="863" t="s">
        <v>589</v>
      </c>
      <c r="E168" s="835" t="s">
        <v>3169</v>
      </c>
      <c r="F168" s="863" t="s">
        <v>3170</v>
      </c>
      <c r="G168" s="835" t="s">
        <v>3175</v>
      </c>
      <c r="H168" s="835" t="s">
        <v>3176</v>
      </c>
      <c r="I168" s="849">
        <v>162.62800292968751</v>
      </c>
      <c r="J168" s="849">
        <v>210</v>
      </c>
      <c r="K168" s="850">
        <v>34151.44970703125</v>
      </c>
    </row>
    <row r="169" spans="1:11" ht="14.4" customHeight="1" x14ac:dyDescent="0.3">
      <c r="A169" s="831" t="s">
        <v>568</v>
      </c>
      <c r="B169" s="832" t="s">
        <v>569</v>
      </c>
      <c r="C169" s="835" t="s">
        <v>588</v>
      </c>
      <c r="D169" s="863" t="s">
        <v>589</v>
      </c>
      <c r="E169" s="835" t="s">
        <v>3169</v>
      </c>
      <c r="F169" s="863" t="s">
        <v>3170</v>
      </c>
      <c r="G169" s="835" t="s">
        <v>3177</v>
      </c>
      <c r="H169" s="835" t="s">
        <v>3178</v>
      </c>
      <c r="I169" s="849">
        <v>136.58999633789063</v>
      </c>
      <c r="J169" s="849">
        <v>7</v>
      </c>
      <c r="K169" s="850">
        <v>956.1400146484375</v>
      </c>
    </row>
    <row r="170" spans="1:11" ht="14.4" customHeight="1" x14ac:dyDescent="0.3">
      <c r="A170" s="831" t="s">
        <v>568</v>
      </c>
      <c r="B170" s="832" t="s">
        <v>569</v>
      </c>
      <c r="C170" s="835" t="s">
        <v>588</v>
      </c>
      <c r="D170" s="863" t="s">
        <v>589</v>
      </c>
      <c r="E170" s="835" t="s">
        <v>3169</v>
      </c>
      <c r="F170" s="863" t="s">
        <v>3170</v>
      </c>
      <c r="G170" s="835" t="s">
        <v>3179</v>
      </c>
      <c r="H170" s="835" t="s">
        <v>3180</v>
      </c>
      <c r="I170" s="849">
        <v>62.655000686645508</v>
      </c>
      <c r="J170" s="849">
        <v>132</v>
      </c>
      <c r="K170" s="850">
        <v>8270.7998046875</v>
      </c>
    </row>
    <row r="171" spans="1:11" ht="14.4" customHeight="1" x14ac:dyDescent="0.3">
      <c r="A171" s="831" t="s">
        <v>568</v>
      </c>
      <c r="B171" s="832" t="s">
        <v>569</v>
      </c>
      <c r="C171" s="835" t="s">
        <v>588</v>
      </c>
      <c r="D171" s="863" t="s">
        <v>589</v>
      </c>
      <c r="E171" s="835" t="s">
        <v>3181</v>
      </c>
      <c r="F171" s="863" t="s">
        <v>3182</v>
      </c>
      <c r="G171" s="835" t="s">
        <v>3183</v>
      </c>
      <c r="H171" s="835" t="s">
        <v>3184</v>
      </c>
      <c r="I171" s="849">
        <v>24.729999542236328</v>
      </c>
      <c r="J171" s="849">
        <v>108</v>
      </c>
      <c r="K171" s="850">
        <v>2670.300048828125</v>
      </c>
    </row>
    <row r="172" spans="1:11" ht="14.4" customHeight="1" x14ac:dyDescent="0.3">
      <c r="A172" s="831" t="s">
        <v>568</v>
      </c>
      <c r="B172" s="832" t="s">
        <v>569</v>
      </c>
      <c r="C172" s="835" t="s">
        <v>588</v>
      </c>
      <c r="D172" s="863" t="s">
        <v>589</v>
      </c>
      <c r="E172" s="835" t="s">
        <v>2869</v>
      </c>
      <c r="F172" s="863" t="s">
        <v>2870</v>
      </c>
      <c r="G172" s="835" t="s">
        <v>2873</v>
      </c>
      <c r="H172" s="835" t="s">
        <v>2874</v>
      </c>
      <c r="I172" s="849">
        <v>0.30000001192092896</v>
      </c>
      <c r="J172" s="849">
        <v>1000</v>
      </c>
      <c r="K172" s="850">
        <v>300</v>
      </c>
    </row>
    <row r="173" spans="1:11" ht="14.4" customHeight="1" x14ac:dyDescent="0.3">
      <c r="A173" s="831" t="s">
        <v>568</v>
      </c>
      <c r="B173" s="832" t="s">
        <v>569</v>
      </c>
      <c r="C173" s="835" t="s">
        <v>588</v>
      </c>
      <c r="D173" s="863" t="s">
        <v>589</v>
      </c>
      <c r="E173" s="835" t="s">
        <v>2869</v>
      </c>
      <c r="F173" s="863" t="s">
        <v>2870</v>
      </c>
      <c r="G173" s="835" t="s">
        <v>3185</v>
      </c>
      <c r="H173" s="835" t="s">
        <v>3186</v>
      </c>
      <c r="I173" s="849">
        <v>0.30000001192092896</v>
      </c>
      <c r="J173" s="849">
        <v>1000</v>
      </c>
      <c r="K173" s="850">
        <v>300</v>
      </c>
    </row>
    <row r="174" spans="1:11" ht="14.4" customHeight="1" x14ac:dyDescent="0.3">
      <c r="A174" s="831" t="s">
        <v>568</v>
      </c>
      <c r="B174" s="832" t="s">
        <v>569</v>
      </c>
      <c r="C174" s="835" t="s">
        <v>588</v>
      </c>
      <c r="D174" s="863" t="s">
        <v>589</v>
      </c>
      <c r="E174" s="835" t="s">
        <v>2869</v>
      </c>
      <c r="F174" s="863" t="s">
        <v>2870</v>
      </c>
      <c r="G174" s="835" t="s">
        <v>2875</v>
      </c>
      <c r="H174" s="835" t="s">
        <v>2876</v>
      </c>
      <c r="I174" s="849">
        <v>0.54600001573562618</v>
      </c>
      <c r="J174" s="849">
        <v>9500</v>
      </c>
      <c r="K174" s="850">
        <v>5185</v>
      </c>
    </row>
    <row r="175" spans="1:11" ht="14.4" customHeight="1" x14ac:dyDescent="0.3">
      <c r="A175" s="831" t="s">
        <v>568</v>
      </c>
      <c r="B175" s="832" t="s">
        <v>569</v>
      </c>
      <c r="C175" s="835" t="s">
        <v>588</v>
      </c>
      <c r="D175" s="863" t="s">
        <v>589</v>
      </c>
      <c r="E175" s="835" t="s">
        <v>2883</v>
      </c>
      <c r="F175" s="863" t="s">
        <v>2884</v>
      </c>
      <c r="G175" s="835" t="s">
        <v>3187</v>
      </c>
      <c r="H175" s="835" t="s">
        <v>3188</v>
      </c>
      <c r="I175" s="849">
        <v>15.729999542236328</v>
      </c>
      <c r="J175" s="849">
        <v>100</v>
      </c>
      <c r="K175" s="850">
        <v>1573</v>
      </c>
    </row>
    <row r="176" spans="1:11" ht="14.4" customHeight="1" x14ac:dyDescent="0.3">
      <c r="A176" s="831" t="s">
        <v>568</v>
      </c>
      <c r="B176" s="832" t="s">
        <v>569</v>
      </c>
      <c r="C176" s="835" t="s">
        <v>588</v>
      </c>
      <c r="D176" s="863" t="s">
        <v>589</v>
      </c>
      <c r="E176" s="835" t="s">
        <v>2883</v>
      </c>
      <c r="F176" s="863" t="s">
        <v>2884</v>
      </c>
      <c r="G176" s="835" t="s">
        <v>3189</v>
      </c>
      <c r="H176" s="835" t="s">
        <v>3190</v>
      </c>
      <c r="I176" s="849">
        <v>15.729999542236328</v>
      </c>
      <c r="J176" s="849">
        <v>200</v>
      </c>
      <c r="K176" s="850">
        <v>3146</v>
      </c>
    </row>
    <row r="177" spans="1:11" ht="14.4" customHeight="1" x14ac:dyDescent="0.3">
      <c r="A177" s="831" t="s">
        <v>568</v>
      </c>
      <c r="B177" s="832" t="s">
        <v>569</v>
      </c>
      <c r="C177" s="835" t="s">
        <v>588</v>
      </c>
      <c r="D177" s="863" t="s">
        <v>589</v>
      </c>
      <c r="E177" s="835" t="s">
        <v>2883</v>
      </c>
      <c r="F177" s="863" t="s">
        <v>2884</v>
      </c>
      <c r="G177" s="835" t="s">
        <v>3191</v>
      </c>
      <c r="H177" s="835" t="s">
        <v>3192</v>
      </c>
      <c r="I177" s="849">
        <v>15.729999542236328</v>
      </c>
      <c r="J177" s="849">
        <v>100</v>
      </c>
      <c r="K177" s="850">
        <v>1573</v>
      </c>
    </row>
    <row r="178" spans="1:11" ht="14.4" customHeight="1" x14ac:dyDescent="0.3">
      <c r="A178" s="831" t="s">
        <v>568</v>
      </c>
      <c r="B178" s="832" t="s">
        <v>569</v>
      </c>
      <c r="C178" s="835" t="s">
        <v>588</v>
      </c>
      <c r="D178" s="863" t="s">
        <v>589</v>
      </c>
      <c r="E178" s="835" t="s">
        <v>2883</v>
      </c>
      <c r="F178" s="863" t="s">
        <v>2884</v>
      </c>
      <c r="G178" s="835" t="s">
        <v>3193</v>
      </c>
      <c r="H178" s="835" t="s">
        <v>3194</v>
      </c>
      <c r="I178" s="849">
        <v>15.590000152587891</v>
      </c>
      <c r="J178" s="849">
        <v>200</v>
      </c>
      <c r="K178" s="850">
        <v>3118</v>
      </c>
    </row>
    <row r="179" spans="1:11" ht="14.4" customHeight="1" x14ac:dyDescent="0.3">
      <c r="A179" s="831" t="s">
        <v>568</v>
      </c>
      <c r="B179" s="832" t="s">
        <v>569</v>
      </c>
      <c r="C179" s="835" t="s">
        <v>588</v>
      </c>
      <c r="D179" s="863" t="s">
        <v>589</v>
      </c>
      <c r="E179" s="835" t="s">
        <v>2883</v>
      </c>
      <c r="F179" s="863" t="s">
        <v>2884</v>
      </c>
      <c r="G179" s="835" t="s">
        <v>3195</v>
      </c>
      <c r="H179" s="835" t="s">
        <v>3196</v>
      </c>
      <c r="I179" s="849">
        <v>15.729999542236328</v>
      </c>
      <c r="J179" s="849">
        <v>300</v>
      </c>
      <c r="K179" s="850">
        <v>4719</v>
      </c>
    </row>
    <row r="180" spans="1:11" ht="14.4" customHeight="1" x14ac:dyDescent="0.3">
      <c r="A180" s="831" t="s">
        <v>568</v>
      </c>
      <c r="B180" s="832" t="s">
        <v>569</v>
      </c>
      <c r="C180" s="835" t="s">
        <v>588</v>
      </c>
      <c r="D180" s="863" t="s">
        <v>589</v>
      </c>
      <c r="E180" s="835" t="s">
        <v>2883</v>
      </c>
      <c r="F180" s="863" t="s">
        <v>2884</v>
      </c>
      <c r="G180" s="835" t="s">
        <v>2885</v>
      </c>
      <c r="H180" s="835" t="s">
        <v>2886</v>
      </c>
      <c r="I180" s="849">
        <v>8.4700002670288086</v>
      </c>
      <c r="J180" s="849">
        <v>80</v>
      </c>
      <c r="K180" s="850">
        <v>677.5999755859375</v>
      </c>
    </row>
    <row r="181" spans="1:11" ht="14.4" customHeight="1" x14ac:dyDescent="0.3">
      <c r="A181" s="831" t="s">
        <v>568</v>
      </c>
      <c r="B181" s="832" t="s">
        <v>569</v>
      </c>
      <c r="C181" s="835" t="s">
        <v>588</v>
      </c>
      <c r="D181" s="863" t="s">
        <v>589</v>
      </c>
      <c r="E181" s="835" t="s">
        <v>2883</v>
      </c>
      <c r="F181" s="863" t="s">
        <v>2884</v>
      </c>
      <c r="G181" s="835" t="s">
        <v>2889</v>
      </c>
      <c r="H181" s="835" t="s">
        <v>2890</v>
      </c>
      <c r="I181" s="849">
        <v>0.62999999523162842</v>
      </c>
      <c r="J181" s="849">
        <v>16000</v>
      </c>
      <c r="K181" s="850">
        <v>10080</v>
      </c>
    </row>
    <row r="182" spans="1:11" ht="14.4" customHeight="1" x14ac:dyDescent="0.3">
      <c r="A182" s="831" t="s">
        <v>568</v>
      </c>
      <c r="B182" s="832" t="s">
        <v>569</v>
      </c>
      <c r="C182" s="835" t="s">
        <v>588</v>
      </c>
      <c r="D182" s="863" t="s">
        <v>589</v>
      </c>
      <c r="E182" s="835" t="s">
        <v>2883</v>
      </c>
      <c r="F182" s="863" t="s">
        <v>2884</v>
      </c>
      <c r="G182" s="835" t="s">
        <v>2891</v>
      </c>
      <c r="H182" s="835" t="s">
        <v>2892</v>
      </c>
      <c r="I182" s="849">
        <v>0.62999999523162842</v>
      </c>
      <c r="J182" s="849">
        <v>20000</v>
      </c>
      <c r="K182" s="850">
        <v>12600</v>
      </c>
    </row>
    <row r="183" spans="1:11" ht="14.4" customHeight="1" x14ac:dyDescent="0.3">
      <c r="A183" s="831" t="s">
        <v>568</v>
      </c>
      <c r="B183" s="832" t="s">
        <v>569</v>
      </c>
      <c r="C183" s="835" t="s">
        <v>588</v>
      </c>
      <c r="D183" s="863" t="s">
        <v>589</v>
      </c>
      <c r="E183" s="835" t="s">
        <v>3197</v>
      </c>
      <c r="F183" s="863" t="s">
        <v>3198</v>
      </c>
      <c r="G183" s="835" t="s">
        <v>3199</v>
      </c>
      <c r="H183" s="835" t="s">
        <v>3200</v>
      </c>
      <c r="I183" s="849">
        <v>319.91000366210937</v>
      </c>
      <c r="J183" s="849">
        <v>40</v>
      </c>
      <c r="K183" s="850">
        <v>12796.48046875</v>
      </c>
    </row>
    <row r="184" spans="1:11" ht="14.4" customHeight="1" x14ac:dyDescent="0.3">
      <c r="A184" s="831" t="s">
        <v>568</v>
      </c>
      <c r="B184" s="832" t="s">
        <v>569</v>
      </c>
      <c r="C184" s="835" t="s">
        <v>588</v>
      </c>
      <c r="D184" s="863" t="s">
        <v>589</v>
      </c>
      <c r="E184" s="835" t="s">
        <v>3197</v>
      </c>
      <c r="F184" s="863" t="s">
        <v>3198</v>
      </c>
      <c r="G184" s="835" t="s">
        <v>3201</v>
      </c>
      <c r="H184" s="835" t="s">
        <v>3202</v>
      </c>
      <c r="I184" s="849">
        <v>928.20001220703125</v>
      </c>
      <c r="J184" s="849">
        <v>20</v>
      </c>
      <c r="K184" s="850">
        <v>18564.060546875</v>
      </c>
    </row>
    <row r="185" spans="1:11" ht="14.4" customHeight="1" x14ac:dyDescent="0.3">
      <c r="A185" s="831" t="s">
        <v>568</v>
      </c>
      <c r="B185" s="832" t="s">
        <v>569</v>
      </c>
      <c r="C185" s="835" t="s">
        <v>588</v>
      </c>
      <c r="D185" s="863" t="s">
        <v>589</v>
      </c>
      <c r="E185" s="835" t="s">
        <v>3197</v>
      </c>
      <c r="F185" s="863" t="s">
        <v>3198</v>
      </c>
      <c r="G185" s="835" t="s">
        <v>3203</v>
      </c>
      <c r="H185" s="835" t="s">
        <v>3204</v>
      </c>
      <c r="I185" s="849">
        <v>568.78997802734375</v>
      </c>
      <c r="J185" s="849">
        <v>10</v>
      </c>
      <c r="K185" s="850">
        <v>5687.85009765625</v>
      </c>
    </row>
    <row r="186" spans="1:11" ht="14.4" customHeight="1" x14ac:dyDescent="0.3">
      <c r="A186" s="831" t="s">
        <v>568</v>
      </c>
      <c r="B186" s="832" t="s">
        <v>569</v>
      </c>
      <c r="C186" s="835" t="s">
        <v>588</v>
      </c>
      <c r="D186" s="863" t="s">
        <v>589</v>
      </c>
      <c r="E186" s="835" t="s">
        <v>3197</v>
      </c>
      <c r="F186" s="863" t="s">
        <v>3198</v>
      </c>
      <c r="G186" s="835" t="s">
        <v>3205</v>
      </c>
      <c r="H186" s="835" t="s">
        <v>3206</v>
      </c>
      <c r="I186" s="849">
        <v>928.20001220703125</v>
      </c>
      <c r="J186" s="849">
        <v>20</v>
      </c>
      <c r="K186" s="850">
        <v>18564.060546875</v>
      </c>
    </row>
    <row r="187" spans="1:11" ht="14.4" customHeight="1" x14ac:dyDescent="0.3">
      <c r="A187" s="831" t="s">
        <v>568</v>
      </c>
      <c r="B187" s="832" t="s">
        <v>569</v>
      </c>
      <c r="C187" s="835" t="s">
        <v>588</v>
      </c>
      <c r="D187" s="863" t="s">
        <v>589</v>
      </c>
      <c r="E187" s="835" t="s">
        <v>3197</v>
      </c>
      <c r="F187" s="863" t="s">
        <v>3198</v>
      </c>
      <c r="G187" s="835" t="s">
        <v>3207</v>
      </c>
      <c r="H187" s="835" t="s">
        <v>3208</v>
      </c>
      <c r="I187" s="849">
        <v>1887</v>
      </c>
      <c r="J187" s="849">
        <v>5</v>
      </c>
      <c r="K187" s="850">
        <v>9435</v>
      </c>
    </row>
    <row r="188" spans="1:11" ht="14.4" customHeight="1" x14ac:dyDescent="0.3">
      <c r="A188" s="831" t="s">
        <v>568</v>
      </c>
      <c r="B188" s="832" t="s">
        <v>569</v>
      </c>
      <c r="C188" s="835" t="s">
        <v>588</v>
      </c>
      <c r="D188" s="863" t="s">
        <v>589</v>
      </c>
      <c r="E188" s="835" t="s">
        <v>3197</v>
      </c>
      <c r="F188" s="863" t="s">
        <v>3198</v>
      </c>
      <c r="G188" s="835" t="s">
        <v>3209</v>
      </c>
      <c r="H188" s="835" t="s">
        <v>3210</v>
      </c>
      <c r="I188" s="849">
        <v>1887</v>
      </c>
      <c r="J188" s="849">
        <v>5</v>
      </c>
      <c r="K188" s="850">
        <v>9435</v>
      </c>
    </row>
    <row r="189" spans="1:11" ht="14.4" customHeight="1" x14ac:dyDescent="0.3">
      <c r="A189" s="831" t="s">
        <v>568</v>
      </c>
      <c r="B189" s="832" t="s">
        <v>569</v>
      </c>
      <c r="C189" s="835" t="s">
        <v>588</v>
      </c>
      <c r="D189" s="863" t="s">
        <v>589</v>
      </c>
      <c r="E189" s="835" t="s">
        <v>3211</v>
      </c>
      <c r="F189" s="863" t="s">
        <v>3212</v>
      </c>
      <c r="G189" s="835" t="s">
        <v>3213</v>
      </c>
      <c r="H189" s="835" t="s">
        <v>3214</v>
      </c>
      <c r="I189" s="849">
        <v>23.469999313354492</v>
      </c>
      <c r="J189" s="849">
        <v>60</v>
      </c>
      <c r="K189" s="850">
        <v>1408.199951171875</v>
      </c>
    </row>
    <row r="190" spans="1:11" ht="14.4" customHeight="1" x14ac:dyDescent="0.3">
      <c r="A190" s="831" t="s">
        <v>568</v>
      </c>
      <c r="B190" s="832" t="s">
        <v>569</v>
      </c>
      <c r="C190" s="835" t="s">
        <v>588</v>
      </c>
      <c r="D190" s="863" t="s">
        <v>589</v>
      </c>
      <c r="E190" s="835" t="s">
        <v>3211</v>
      </c>
      <c r="F190" s="863" t="s">
        <v>3212</v>
      </c>
      <c r="G190" s="835" t="s">
        <v>3215</v>
      </c>
      <c r="H190" s="835" t="s">
        <v>3216</v>
      </c>
      <c r="I190" s="849">
        <v>36.830001831054687</v>
      </c>
      <c r="J190" s="849">
        <v>30</v>
      </c>
      <c r="K190" s="850">
        <v>1104.9299926757812</v>
      </c>
    </row>
    <row r="191" spans="1:11" ht="14.4" customHeight="1" x14ac:dyDescent="0.3">
      <c r="A191" s="831" t="s">
        <v>568</v>
      </c>
      <c r="B191" s="832" t="s">
        <v>569</v>
      </c>
      <c r="C191" s="835" t="s">
        <v>588</v>
      </c>
      <c r="D191" s="863" t="s">
        <v>589</v>
      </c>
      <c r="E191" s="835" t="s">
        <v>3211</v>
      </c>
      <c r="F191" s="863" t="s">
        <v>3212</v>
      </c>
      <c r="G191" s="835" t="s">
        <v>3217</v>
      </c>
      <c r="H191" s="835" t="s">
        <v>3218</v>
      </c>
      <c r="I191" s="849">
        <v>36.830001831054687</v>
      </c>
      <c r="J191" s="849">
        <v>10</v>
      </c>
      <c r="K191" s="850">
        <v>368.32000732421875</v>
      </c>
    </row>
    <row r="192" spans="1:11" ht="14.4" customHeight="1" x14ac:dyDescent="0.3">
      <c r="A192" s="831" t="s">
        <v>568</v>
      </c>
      <c r="B192" s="832" t="s">
        <v>569</v>
      </c>
      <c r="C192" s="835" t="s">
        <v>588</v>
      </c>
      <c r="D192" s="863" t="s">
        <v>589</v>
      </c>
      <c r="E192" s="835" t="s">
        <v>3211</v>
      </c>
      <c r="F192" s="863" t="s">
        <v>3212</v>
      </c>
      <c r="G192" s="835" t="s">
        <v>3219</v>
      </c>
      <c r="H192" s="835" t="s">
        <v>3220</v>
      </c>
      <c r="I192" s="849">
        <v>36.830001831054687</v>
      </c>
      <c r="J192" s="849">
        <v>10</v>
      </c>
      <c r="K192" s="850">
        <v>368.32000732421875</v>
      </c>
    </row>
    <row r="193" spans="1:11" ht="14.4" customHeight="1" x14ac:dyDescent="0.3">
      <c r="A193" s="831" t="s">
        <v>568</v>
      </c>
      <c r="B193" s="832" t="s">
        <v>569</v>
      </c>
      <c r="C193" s="835" t="s">
        <v>588</v>
      </c>
      <c r="D193" s="863" t="s">
        <v>589</v>
      </c>
      <c r="E193" s="835" t="s">
        <v>3211</v>
      </c>
      <c r="F193" s="863" t="s">
        <v>3212</v>
      </c>
      <c r="G193" s="835" t="s">
        <v>3221</v>
      </c>
      <c r="H193" s="835" t="s">
        <v>3222</v>
      </c>
      <c r="I193" s="849">
        <v>50.599998474121094</v>
      </c>
      <c r="J193" s="849">
        <v>140</v>
      </c>
      <c r="K193" s="850">
        <v>7084.2998046875</v>
      </c>
    </row>
    <row r="194" spans="1:11" ht="14.4" customHeight="1" x14ac:dyDescent="0.3">
      <c r="A194" s="831" t="s">
        <v>568</v>
      </c>
      <c r="B194" s="832" t="s">
        <v>569</v>
      </c>
      <c r="C194" s="835" t="s">
        <v>588</v>
      </c>
      <c r="D194" s="863" t="s">
        <v>589</v>
      </c>
      <c r="E194" s="835" t="s">
        <v>3211</v>
      </c>
      <c r="F194" s="863" t="s">
        <v>3212</v>
      </c>
      <c r="G194" s="835" t="s">
        <v>3223</v>
      </c>
      <c r="H194" s="835" t="s">
        <v>3224</v>
      </c>
      <c r="I194" s="849">
        <v>273.45999145507812</v>
      </c>
      <c r="J194" s="849">
        <v>20</v>
      </c>
      <c r="K194" s="850">
        <v>5469.2001953125</v>
      </c>
    </row>
    <row r="195" spans="1:11" ht="14.4" customHeight="1" x14ac:dyDescent="0.3">
      <c r="A195" s="831" t="s">
        <v>568</v>
      </c>
      <c r="B195" s="832" t="s">
        <v>569</v>
      </c>
      <c r="C195" s="835" t="s">
        <v>588</v>
      </c>
      <c r="D195" s="863" t="s">
        <v>589</v>
      </c>
      <c r="E195" s="835" t="s">
        <v>3211</v>
      </c>
      <c r="F195" s="863" t="s">
        <v>3212</v>
      </c>
      <c r="G195" s="835" t="s">
        <v>3225</v>
      </c>
      <c r="H195" s="835" t="s">
        <v>3226</v>
      </c>
      <c r="I195" s="849">
        <v>511.82998657226562</v>
      </c>
      <c r="J195" s="849">
        <v>140</v>
      </c>
      <c r="K195" s="850">
        <v>71656.19921875</v>
      </c>
    </row>
    <row r="196" spans="1:11" ht="14.4" customHeight="1" x14ac:dyDescent="0.3">
      <c r="A196" s="831" t="s">
        <v>568</v>
      </c>
      <c r="B196" s="832" t="s">
        <v>569</v>
      </c>
      <c r="C196" s="835" t="s">
        <v>612</v>
      </c>
      <c r="D196" s="863" t="s">
        <v>613</v>
      </c>
      <c r="E196" s="835" t="s">
        <v>2893</v>
      </c>
      <c r="F196" s="863" t="s">
        <v>2894</v>
      </c>
      <c r="G196" s="835" t="s">
        <v>3227</v>
      </c>
      <c r="H196" s="835" t="s">
        <v>3228</v>
      </c>
      <c r="I196" s="849">
        <v>2210.719970703125</v>
      </c>
      <c r="J196" s="849">
        <v>1</v>
      </c>
      <c r="K196" s="850">
        <v>2210.719970703125</v>
      </c>
    </row>
    <row r="197" spans="1:11" ht="14.4" customHeight="1" x14ac:dyDescent="0.3">
      <c r="A197" s="831" t="s">
        <v>568</v>
      </c>
      <c r="B197" s="832" t="s">
        <v>569</v>
      </c>
      <c r="C197" s="835" t="s">
        <v>612</v>
      </c>
      <c r="D197" s="863" t="s">
        <v>613</v>
      </c>
      <c r="E197" s="835" t="s">
        <v>2893</v>
      </c>
      <c r="F197" s="863" t="s">
        <v>2894</v>
      </c>
      <c r="G197" s="835" t="s">
        <v>2899</v>
      </c>
      <c r="H197" s="835" t="s">
        <v>2900</v>
      </c>
      <c r="I197" s="849">
        <v>141.58000183105469</v>
      </c>
      <c r="J197" s="849">
        <v>2</v>
      </c>
      <c r="K197" s="850">
        <v>283.16000366210937</v>
      </c>
    </row>
    <row r="198" spans="1:11" ht="14.4" customHeight="1" x14ac:dyDescent="0.3">
      <c r="A198" s="831" t="s">
        <v>568</v>
      </c>
      <c r="B198" s="832" t="s">
        <v>569</v>
      </c>
      <c r="C198" s="835" t="s">
        <v>612</v>
      </c>
      <c r="D198" s="863" t="s">
        <v>613</v>
      </c>
      <c r="E198" s="835" t="s">
        <v>2893</v>
      </c>
      <c r="F198" s="863" t="s">
        <v>2894</v>
      </c>
      <c r="G198" s="835" t="s">
        <v>3229</v>
      </c>
      <c r="H198" s="835" t="s">
        <v>3230</v>
      </c>
      <c r="I198" s="849">
        <v>9228.1904296875</v>
      </c>
      <c r="J198" s="849">
        <v>1</v>
      </c>
      <c r="K198" s="850">
        <v>9228.1923828125</v>
      </c>
    </row>
    <row r="199" spans="1:11" ht="14.4" customHeight="1" x14ac:dyDescent="0.3">
      <c r="A199" s="831" t="s">
        <v>568</v>
      </c>
      <c r="B199" s="832" t="s">
        <v>569</v>
      </c>
      <c r="C199" s="835" t="s">
        <v>612</v>
      </c>
      <c r="D199" s="863" t="s">
        <v>613</v>
      </c>
      <c r="E199" s="835" t="s">
        <v>2893</v>
      </c>
      <c r="F199" s="863" t="s">
        <v>2894</v>
      </c>
      <c r="G199" s="835" t="s">
        <v>2903</v>
      </c>
      <c r="H199" s="835" t="s">
        <v>2904</v>
      </c>
      <c r="I199" s="849">
        <v>2277.85009765625</v>
      </c>
      <c r="J199" s="849">
        <v>1</v>
      </c>
      <c r="K199" s="850">
        <v>2277.85009765625</v>
      </c>
    </row>
    <row r="200" spans="1:11" ht="14.4" customHeight="1" x14ac:dyDescent="0.3">
      <c r="A200" s="831" t="s">
        <v>568</v>
      </c>
      <c r="B200" s="832" t="s">
        <v>569</v>
      </c>
      <c r="C200" s="835" t="s">
        <v>612</v>
      </c>
      <c r="D200" s="863" t="s">
        <v>613</v>
      </c>
      <c r="E200" s="835" t="s">
        <v>2893</v>
      </c>
      <c r="F200" s="863" t="s">
        <v>2894</v>
      </c>
      <c r="G200" s="835" t="s">
        <v>2905</v>
      </c>
      <c r="H200" s="835" t="s">
        <v>2906</v>
      </c>
      <c r="I200" s="849">
        <v>2277.85009765625</v>
      </c>
      <c r="J200" s="849">
        <v>1</v>
      </c>
      <c r="K200" s="850">
        <v>2277.85009765625</v>
      </c>
    </row>
    <row r="201" spans="1:11" ht="14.4" customHeight="1" x14ac:dyDescent="0.3">
      <c r="A201" s="831" t="s">
        <v>568</v>
      </c>
      <c r="B201" s="832" t="s">
        <v>569</v>
      </c>
      <c r="C201" s="835" t="s">
        <v>612</v>
      </c>
      <c r="D201" s="863" t="s">
        <v>613</v>
      </c>
      <c r="E201" s="835" t="s">
        <v>2893</v>
      </c>
      <c r="F201" s="863" t="s">
        <v>2894</v>
      </c>
      <c r="G201" s="835" t="s">
        <v>2907</v>
      </c>
      <c r="H201" s="835" t="s">
        <v>2908</v>
      </c>
      <c r="I201" s="849">
        <v>3035.31005859375</v>
      </c>
      <c r="J201" s="849">
        <v>1</v>
      </c>
      <c r="K201" s="850">
        <v>3035.31005859375</v>
      </c>
    </row>
    <row r="202" spans="1:11" ht="14.4" customHeight="1" x14ac:dyDescent="0.3">
      <c r="A202" s="831" t="s">
        <v>568</v>
      </c>
      <c r="B202" s="832" t="s">
        <v>569</v>
      </c>
      <c r="C202" s="835" t="s">
        <v>612</v>
      </c>
      <c r="D202" s="863" t="s">
        <v>613</v>
      </c>
      <c r="E202" s="835" t="s">
        <v>2893</v>
      </c>
      <c r="F202" s="863" t="s">
        <v>2894</v>
      </c>
      <c r="G202" s="835" t="s">
        <v>3231</v>
      </c>
      <c r="H202" s="835" t="s">
        <v>3232</v>
      </c>
      <c r="I202" s="849">
        <v>3035.31005859375</v>
      </c>
      <c r="J202" s="849">
        <v>1</v>
      </c>
      <c r="K202" s="850">
        <v>3035.31005859375</v>
      </c>
    </row>
    <row r="203" spans="1:11" ht="14.4" customHeight="1" x14ac:dyDescent="0.3">
      <c r="A203" s="831" t="s">
        <v>568</v>
      </c>
      <c r="B203" s="832" t="s">
        <v>569</v>
      </c>
      <c r="C203" s="835" t="s">
        <v>612</v>
      </c>
      <c r="D203" s="863" t="s">
        <v>613</v>
      </c>
      <c r="E203" s="835" t="s">
        <v>2893</v>
      </c>
      <c r="F203" s="863" t="s">
        <v>2894</v>
      </c>
      <c r="G203" s="835" t="s">
        <v>3233</v>
      </c>
      <c r="H203" s="835" t="s">
        <v>3234</v>
      </c>
      <c r="I203" s="849">
        <v>3709.669921875</v>
      </c>
      <c r="J203" s="849">
        <v>1</v>
      </c>
      <c r="K203" s="850">
        <v>3709.669921875</v>
      </c>
    </row>
    <row r="204" spans="1:11" ht="14.4" customHeight="1" x14ac:dyDescent="0.3">
      <c r="A204" s="831" t="s">
        <v>568</v>
      </c>
      <c r="B204" s="832" t="s">
        <v>569</v>
      </c>
      <c r="C204" s="835" t="s">
        <v>612</v>
      </c>
      <c r="D204" s="863" t="s">
        <v>613</v>
      </c>
      <c r="E204" s="835" t="s">
        <v>2893</v>
      </c>
      <c r="F204" s="863" t="s">
        <v>2894</v>
      </c>
      <c r="G204" s="835" t="s">
        <v>2911</v>
      </c>
      <c r="H204" s="835" t="s">
        <v>2912</v>
      </c>
      <c r="I204" s="849">
        <v>3130.75</v>
      </c>
      <c r="J204" s="849">
        <v>1</v>
      </c>
      <c r="K204" s="850">
        <v>3130.75</v>
      </c>
    </row>
    <row r="205" spans="1:11" ht="14.4" customHeight="1" x14ac:dyDescent="0.3">
      <c r="A205" s="831" t="s">
        <v>568</v>
      </c>
      <c r="B205" s="832" t="s">
        <v>569</v>
      </c>
      <c r="C205" s="835" t="s">
        <v>612</v>
      </c>
      <c r="D205" s="863" t="s">
        <v>613</v>
      </c>
      <c r="E205" s="835" t="s">
        <v>2893</v>
      </c>
      <c r="F205" s="863" t="s">
        <v>2894</v>
      </c>
      <c r="G205" s="835" t="s">
        <v>2915</v>
      </c>
      <c r="H205" s="835" t="s">
        <v>2916</v>
      </c>
      <c r="I205" s="849">
        <v>2722.5</v>
      </c>
      <c r="J205" s="849">
        <v>1</v>
      </c>
      <c r="K205" s="850">
        <v>2722.5</v>
      </c>
    </row>
    <row r="206" spans="1:11" ht="14.4" customHeight="1" x14ac:dyDescent="0.3">
      <c r="A206" s="831" t="s">
        <v>568</v>
      </c>
      <c r="B206" s="832" t="s">
        <v>569</v>
      </c>
      <c r="C206" s="835" t="s">
        <v>612</v>
      </c>
      <c r="D206" s="863" t="s">
        <v>613</v>
      </c>
      <c r="E206" s="835" t="s">
        <v>2893</v>
      </c>
      <c r="F206" s="863" t="s">
        <v>2894</v>
      </c>
      <c r="G206" s="835" t="s">
        <v>3235</v>
      </c>
      <c r="H206" s="835" t="s">
        <v>3236</v>
      </c>
      <c r="I206" s="849">
        <v>2624.5400390625</v>
      </c>
      <c r="J206" s="849">
        <v>1</v>
      </c>
      <c r="K206" s="850">
        <v>2624.5400390625</v>
      </c>
    </row>
    <row r="207" spans="1:11" ht="14.4" customHeight="1" x14ac:dyDescent="0.3">
      <c r="A207" s="831" t="s">
        <v>568</v>
      </c>
      <c r="B207" s="832" t="s">
        <v>569</v>
      </c>
      <c r="C207" s="835" t="s">
        <v>612</v>
      </c>
      <c r="D207" s="863" t="s">
        <v>613</v>
      </c>
      <c r="E207" s="835" t="s">
        <v>2917</v>
      </c>
      <c r="F207" s="863" t="s">
        <v>2918</v>
      </c>
      <c r="G207" s="835" t="s">
        <v>3237</v>
      </c>
      <c r="H207" s="835" t="s">
        <v>3238</v>
      </c>
      <c r="I207" s="849">
        <v>3.2000000476837158</v>
      </c>
      <c r="J207" s="849">
        <v>150</v>
      </c>
      <c r="K207" s="850">
        <v>480</v>
      </c>
    </row>
    <row r="208" spans="1:11" ht="14.4" customHeight="1" x14ac:dyDescent="0.3">
      <c r="A208" s="831" t="s">
        <v>568</v>
      </c>
      <c r="B208" s="832" t="s">
        <v>569</v>
      </c>
      <c r="C208" s="835" t="s">
        <v>612</v>
      </c>
      <c r="D208" s="863" t="s">
        <v>613</v>
      </c>
      <c r="E208" s="835" t="s">
        <v>2917</v>
      </c>
      <c r="F208" s="863" t="s">
        <v>2918</v>
      </c>
      <c r="G208" s="835" t="s">
        <v>2919</v>
      </c>
      <c r="H208" s="835" t="s">
        <v>2920</v>
      </c>
      <c r="I208" s="849">
        <v>155.42999267578125</v>
      </c>
      <c r="J208" s="849">
        <v>1</v>
      </c>
      <c r="K208" s="850">
        <v>155.42999267578125</v>
      </c>
    </row>
    <row r="209" spans="1:11" ht="14.4" customHeight="1" x14ac:dyDescent="0.3">
      <c r="A209" s="831" t="s">
        <v>568</v>
      </c>
      <c r="B209" s="832" t="s">
        <v>569</v>
      </c>
      <c r="C209" s="835" t="s">
        <v>612</v>
      </c>
      <c r="D209" s="863" t="s">
        <v>613</v>
      </c>
      <c r="E209" s="835" t="s">
        <v>2845</v>
      </c>
      <c r="F209" s="863" t="s">
        <v>2846</v>
      </c>
      <c r="G209" s="835" t="s">
        <v>2923</v>
      </c>
      <c r="H209" s="835" t="s">
        <v>2924</v>
      </c>
      <c r="I209" s="849">
        <v>0.47999998927116394</v>
      </c>
      <c r="J209" s="849">
        <v>4000</v>
      </c>
      <c r="K209" s="850">
        <v>1936</v>
      </c>
    </row>
    <row r="210" spans="1:11" ht="14.4" customHeight="1" x14ac:dyDescent="0.3">
      <c r="A210" s="831" t="s">
        <v>568</v>
      </c>
      <c r="B210" s="832" t="s">
        <v>569</v>
      </c>
      <c r="C210" s="835" t="s">
        <v>612</v>
      </c>
      <c r="D210" s="863" t="s">
        <v>613</v>
      </c>
      <c r="E210" s="835" t="s">
        <v>2845</v>
      </c>
      <c r="F210" s="863" t="s">
        <v>2846</v>
      </c>
      <c r="G210" s="835" t="s">
        <v>3239</v>
      </c>
      <c r="H210" s="835" t="s">
        <v>3240</v>
      </c>
      <c r="I210" s="849">
        <v>0.43999999761581421</v>
      </c>
      <c r="J210" s="849">
        <v>2000</v>
      </c>
      <c r="K210" s="850">
        <v>880</v>
      </c>
    </row>
    <row r="211" spans="1:11" ht="14.4" customHeight="1" x14ac:dyDescent="0.3">
      <c r="A211" s="831" t="s">
        <v>568</v>
      </c>
      <c r="B211" s="832" t="s">
        <v>569</v>
      </c>
      <c r="C211" s="835" t="s">
        <v>612</v>
      </c>
      <c r="D211" s="863" t="s">
        <v>613</v>
      </c>
      <c r="E211" s="835" t="s">
        <v>2845</v>
      </c>
      <c r="F211" s="863" t="s">
        <v>2846</v>
      </c>
      <c r="G211" s="835" t="s">
        <v>3241</v>
      </c>
      <c r="H211" s="835" t="s">
        <v>3242</v>
      </c>
      <c r="I211" s="849">
        <v>1.2899999618530273</v>
      </c>
      <c r="J211" s="849">
        <v>500</v>
      </c>
      <c r="K211" s="850">
        <v>645</v>
      </c>
    </row>
    <row r="212" spans="1:11" ht="14.4" customHeight="1" x14ac:dyDescent="0.3">
      <c r="A212" s="831" t="s">
        <v>568</v>
      </c>
      <c r="B212" s="832" t="s">
        <v>569</v>
      </c>
      <c r="C212" s="835" t="s">
        <v>612</v>
      </c>
      <c r="D212" s="863" t="s">
        <v>613</v>
      </c>
      <c r="E212" s="835" t="s">
        <v>2845</v>
      </c>
      <c r="F212" s="863" t="s">
        <v>2846</v>
      </c>
      <c r="G212" s="835" t="s">
        <v>3243</v>
      </c>
      <c r="H212" s="835" t="s">
        <v>3244</v>
      </c>
      <c r="I212" s="849">
        <v>0.43999999761581421</v>
      </c>
      <c r="J212" s="849">
        <v>2000</v>
      </c>
      <c r="K212" s="850">
        <v>880</v>
      </c>
    </row>
    <row r="213" spans="1:11" ht="14.4" customHeight="1" x14ac:dyDescent="0.3">
      <c r="A213" s="831" t="s">
        <v>568</v>
      </c>
      <c r="B213" s="832" t="s">
        <v>569</v>
      </c>
      <c r="C213" s="835" t="s">
        <v>612</v>
      </c>
      <c r="D213" s="863" t="s">
        <v>613</v>
      </c>
      <c r="E213" s="835" t="s">
        <v>2845</v>
      </c>
      <c r="F213" s="863" t="s">
        <v>2846</v>
      </c>
      <c r="G213" s="835" t="s">
        <v>3245</v>
      </c>
      <c r="H213" s="835" t="s">
        <v>3246</v>
      </c>
      <c r="I213" s="849">
        <v>235.1300048828125</v>
      </c>
      <c r="J213" s="849">
        <v>10</v>
      </c>
      <c r="K213" s="850">
        <v>2351.2900390625</v>
      </c>
    </row>
    <row r="214" spans="1:11" ht="14.4" customHeight="1" x14ac:dyDescent="0.3">
      <c r="A214" s="831" t="s">
        <v>568</v>
      </c>
      <c r="B214" s="832" t="s">
        <v>569</v>
      </c>
      <c r="C214" s="835" t="s">
        <v>612</v>
      </c>
      <c r="D214" s="863" t="s">
        <v>613</v>
      </c>
      <c r="E214" s="835" t="s">
        <v>2845</v>
      </c>
      <c r="F214" s="863" t="s">
        <v>2846</v>
      </c>
      <c r="G214" s="835" t="s">
        <v>2941</v>
      </c>
      <c r="H214" s="835" t="s">
        <v>2942</v>
      </c>
      <c r="I214" s="849">
        <v>30.180000305175781</v>
      </c>
      <c r="J214" s="849">
        <v>50</v>
      </c>
      <c r="K214" s="850">
        <v>1509</v>
      </c>
    </row>
    <row r="215" spans="1:11" ht="14.4" customHeight="1" x14ac:dyDescent="0.3">
      <c r="A215" s="831" t="s">
        <v>568</v>
      </c>
      <c r="B215" s="832" t="s">
        <v>569</v>
      </c>
      <c r="C215" s="835" t="s">
        <v>612</v>
      </c>
      <c r="D215" s="863" t="s">
        <v>613</v>
      </c>
      <c r="E215" s="835" t="s">
        <v>2845</v>
      </c>
      <c r="F215" s="863" t="s">
        <v>2846</v>
      </c>
      <c r="G215" s="835" t="s">
        <v>2943</v>
      </c>
      <c r="H215" s="835" t="s">
        <v>2944</v>
      </c>
      <c r="I215" s="849">
        <v>5.2800002098083496</v>
      </c>
      <c r="J215" s="849">
        <v>50</v>
      </c>
      <c r="K215" s="850">
        <v>264</v>
      </c>
    </row>
    <row r="216" spans="1:11" ht="14.4" customHeight="1" x14ac:dyDescent="0.3">
      <c r="A216" s="831" t="s">
        <v>568</v>
      </c>
      <c r="B216" s="832" t="s">
        <v>569</v>
      </c>
      <c r="C216" s="835" t="s">
        <v>612</v>
      </c>
      <c r="D216" s="863" t="s">
        <v>613</v>
      </c>
      <c r="E216" s="835" t="s">
        <v>2845</v>
      </c>
      <c r="F216" s="863" t="s">
        <v>2846</v>
      </c>
      <c r="G216" s="835" t="s">
        <v>2949</v>
      </c>
      <c r="H216" s="835" t="s">
        <v>2950</v>
      </c>
      <c r="I216" s="849">
        <v>283.01499938964844</v>
      </c>
      <c r="J216" s="849">
        <v>10</v>
      </c>
      <c r="K216" s="850">
        <v>2830.1300048828125</v>
      </c>
    </row>
    <row r="217" spans="1:11" ht="14.4" customHeight="1" x14ac:dyDescent="0.3">
      <c r="A217" s="831" t="s">
        <v>568</v>
      </c>
      <c r="B217" s="832" t="s">
        <v>569</v>
      </c>
      <c r="C217" s="835" t="s">
        <v>612</v>
      </c>
      <c r="D217" s="863" t="s">
        <v>613</v>
      </c>
      <c r="E217" s="835" t="s">
        <v>2845</v>
      </c>
      <c r="F217" s="863" t="s">
        <v>2846</v>
      </c>
      <c r="G217" s="835" t="s">
        <v>2951</v>
      </c>
      <c r="H217" s="835" t="s">
        <v>2952</v>
      </c>
      <c r="I217" s="849">
        <v>233.80000305175781</v>
      </c>
      <c r="J217" s="849">
        <v>5</v>
      </c>
      <c r="K217" s="850">
        <v>1169</v>
      </c>
    </row>
    <row r="218" spans="1:11" ht="14.4" customHeight="1" x14ac:dyDescent="0.3">
      <c r="A218" s="831" t="s">
        <v>568</v>
      </c>
      <c r="B218" s="832" t="s">
        <v>569</v>
      </c>
      <c r="C218" s="835" t="s">
        <v>612</v>
      </c>
      <c r="D218" s="863" t="s">
        <v>613</v>
      </c>
      <c r="E218" s="835" t="s">
        <v>2845</v>
      </c>
      <c r="F218" s="863" t="s">
        <v>2846</v>
      </c>
      <c r="G218" s="835" t="s">
        <v>2955</v>
      </c>
      <c r="H218" s="835" t="s">
        <v>2956</v>
      </c>
      <c r="I218" s="849">
        <v>139.16999816894531</v>
      </c>
      <c r="J218" s="849">
        <v>1</v>
      </c>
      <c r="K218" s="850">
        <v>139.16999816894531</v>
      </c>
    </row>
    <row r="219" spans="1:11" ht="14.4" customHeight="1" x14ac:dyDescent="0.3">
      <c r="A219" s="831" t="s">
        <v>568</v>
      </c>
      <c r="B219" s="832" t="s">
        <v>569</v>
      </c>
      <c r="C219" s="835" t="s">
        <v>612</v>
      </c>
      <c r="D219" s="863" t="s">
        <v>613</v>
      </c>
      <c r="E219" s="835" t="s">
        <v>2845</v>
      </c>
      <c r="F219" s="863" t="s">
        <v>2846</v>
      </c>
      <c r="G219" s="835" t="s">
        <v>2961</v>
      </c>
      <c r="H219" s="835" t="s">
        <v>2962</v>
      </c>
      <c r="I219" s="849">
        <v>14.130000114440918</v>
      </c>
      <c r="J219" s="849">
        <v>20</v>
      </c>
      <c r="K219" s="850">
        <v>282.60000610351562</v>
      </c>
    </row>
    <row r="220" spans="1:11" ht="14.4" customHeight="1" x14ac:dyDescent="0.3">
      <c r="A220" s="831" t="s">
        <v>568</v>
      </c>
      <c r="B220" s="832" t="s">
        <v>569</v>
      </c>
      <c r="C220" s="835" t="s">
        <v>612</v>
      </c>
      <c r="D220" s="863" t="s">
        <v>613</v>
      </c>
      <c r="E220" s="835" t="s">
        <v>2845</v>
      </c>
      <c r="F220" s="863" t="s">
        <v>2846</v>
      </c>
      <c r="G220" s="835" t="s">
        <v>3247</v>
      </c>
      <c r="H220" s="835" t="s">
        <v>3248</v>
      </c>
      <c r="I220" s="849">
        <v>259.89999389648438</v>
      </c>
      <c r="J220" s="849">
        <v>1</v>
      </c>
      <c r="K220" s="850">
        <v>259.89999389648438</v>
      </c>
    </row>
    <row r="221" spans="1:11" ht="14.4" customHeight="1" x14ac:dyDescent="0.3">
      <c r="A221" s="831" t="s">
        <v>568</v>
      </c>
      <c r="B221" s="832" t="s">
        <v>569</v>
      </c>
      <c r="C221" s="835" t="s">
        <v>612</v>
      </c>
      <c r="D221" s="863" t="s">
        <v>613</v>
      </c>
      <c r="E221" s="835" t="s">
        <v>2845</v>
      </c>
      <c r="F221" s="863" t="s">
        <v>2846</v>
      </c>
      <c r="G221" s="835" t="s">
        <v>2971</v>
      </c>
      <c r="H221" s="835" t="s">
        <v>2972</v>
      </c>
      <c r="I221" s="849">
        <v>1.3799999952316284</v>
      </c>
      <c r="J221" s="849">
        <v>100</v>
      </c>
      <c r="K221" s="850">
        <v>138</v>
      </c>
    </row>
    <row r="222" spans="1:11" ht="14.4" customHeight="1" x14ac:dyDescent="0.3">
      <c r="A222" s="831" t="s">
        <v>568</v>
      </c>
      <c r="B222" s="832" t="s">
        <v>569</v>
      </c>
      <c r="C222" s="835" t="s">
        <v>612</v>
      </c>
      <c r="D222" s="863" t="s">
        <v>613</v>
      </c>
      <c r="E222" s="835" t="s">
        <v>2845</v>
      </c>
      <c r="F222" s="863" t="s">
        <v>2846</v>
      </c>
      <c r="G222" s="835" t="s">
        <v>2975</v>
      </c>
      <c r="H222" s="835" t="s">
        <v>2976</v>
      </c>
      <c r="I222" s="849">
        <v>1.5149999856948853</v>
      </c>
      <c r="J222" s="849">
        <v>100</v>
      </c>
      <c r="K222" s="850">
        <v>151.5</v>
      </c>
    </row>
    <row r="223" spans="1:11" ht="14.4" customHeight="1" x14ac:dyDescent="0.3">
      <c r="A223" s="831" t="s">
        <v>568</v>
      </c>
      <c r="B223" s="832" t="s">
        <v>569</v>
      </c>
      <c r="C223" s="835" t="s">
        <v>612</v>
      </c>
      <c r="D223" s="863" t="s">
        <v>613</v>
      </c>
      <c r="E223" s="835" t="s">
        <v>2845</v>
      </c>
      <c r="F223" s="863" t="s">
        <v>2846</v>
      </c>
      <c r="G223" s="835" t="s">
        <v>3249</v>
      </c>
      <c r="H223" s="835" t="s">
        <v>3250</v>
      </c>
      <c r="I223" s="849">
        <v>2.0649999380111694</v>
      </c>
      <c r="J223" s="849">
        <v>100</v>
      </c>
      <c r="K223" s="850">
        <v>206.5</v>
      </c>
    </row>
    <row r="224" spans="1:11" ht="14.4" customHeight="1" x14ac:dyDescent="0.3">
      <c r="A224" s="831" t="s">
        <v>568</v>
      </c>
      <c r="B224" s="832" t="s">
        <v>569</v>
      </c>
      <c r="C224" s="835" t="s">
        <v>612</v>
      </c>
      <c r="D224" s="863" t="s">
        <v>613</v>
      </c>
      <c r="E224" s="835" t="s">
        <v>2845</v>
      </c>
      <c r="F224" s="863" t="s">
        <v>2846</v>
      </c>
      <c r="G224" s="835" t="s">
        <v>3251</v>
      </c>
      <c r="H224" s="835" t="s">
        <v>3252</v>
      </c>
      <c r="I224" s="849">
        <v>46</v>
      </c>
      <c r="J224" s="849">
        <v>4</v>
      </c>
      <c r="K224" s="850">
        <v>184</v>
      </c>
    </row>
    <row r="225" spans="1:11" ht="14.4" customHeight="1" x14ac:dyDescent="0.3">
      <c r="A225" s="831" t="s">
        <v>568</v>
      </c>
      <c r="B225" s="832" t="s">
        <v>569</v>
      </c>
      <c r="C225" s="835" t="s">
        <v>612</v>
      </c>
      <c r="D225" s="863" t="s">
        <v>613</v>
      </c>
      <c r="E225" s="835" t="s">
        <v>2845</v>
      </c>
      <c r="F225" s="863" t="s">
        <v>2846</v>
      </c>
      <c r="G225" s="835" t="s">
        <v>3253</v>
      </c>
      <c r="H225" s="835" t="s">
        <v>3254</v>
      </c>
      <c r="I225" s="849">
        <v>15.029999732971191</v>
      </c>
      <c r="J225" s="849">
        <v>20</v>
      </c>
      <c r="K225" s="850">
        <v>300.60000610351562</v>
      </c>
    </row>
    <row r="226" spans="1:11" ht="14.4" customHeight="1" x14ac:dyDescent="0.3">
      <c r="A226" s="831" t="s">
        <v>568</v>
      </c>
      <c r="B226" s="832" t="s">
        <v>569</v>
      </c>
      <c r="C226" s="835" t="s">
        <v>612</v>
      </c>
      <c r="D226" s="863" t="s">
        <v>613</v>
      </c>
      <c r="E226" s="835" t="s">
        <v>2845</v>
      </c>
      <c r="F226" s="863" t="s">
        <v>2846</v>
      </c>
      <c r="G226" s="835" t="s">
        <v>2989</v>
      </c>
      <c r="H226" s="835" t="s">
        <v>2990</v>
      </c>
      <c r="I226" s="849">
        <v>18.879999160766602</v>
      </c>
      <c r="J226" s="849">
        <v>24</v>
      </c>
      <c r="K226" s="850">
        <v>453.1199951171875</v>
      </c>
    </row>
    <row r="227" spans="1:11" ht="14.4" customHeight="1" x14ac:dyDescent="0.3">
      <c r="A227" s="831" t="s">
        <v>568</v>
      </c>
      <c r="B227" s="832" t="s">
        <v>569</v>
      </c>
      <c r="C227" s="835" t="s">
        <v>612</v>
      </c>
      <c r="D227" s="863" t="s">
        <v>613</v>
      </c>
      <c r="E227" s="835" t="s">
        <v>2845</v>
      </c>
      <c r="F227" s="863" t="s">
        <v>2846</v>
      </c>
      <c r="G227" s="835" t="s">
        <v>3005</v>
      </c>
      <c r="H227" s="835" t="s">
        <v>3006</v>
      </c>
      <c r="I227" s="849">
        <v>42.630001068115234</v>
      </c>
      <c r="J227" s="849">
        <v>27</v>
      </c>
      <c r="K227" s="850">
        <v>1150.989990234375</v>
      </c>
    </row>
    <row r="228" spans="1:11" ht="14.4" customHeight="1" x14ac:dyDescent="0.3">
      <c r="A228" s="831" t="s">
        <v>568</v>
      </c>
      <c r="B228" s="832" t="s">
        <v>569</v>
      </c>
      <c r="C228" s="835" t="s">
        <v>612</v>
      </c>
      <c r="D228" s="863" t="s">
        <v>613</v>
      </c>
      <c r="E228" s="835" t="s">
        <v>2845</v>
      </c>
      <c r="F228" s="863" t="s">
        <v>2846</v>
      </c>
      <c r="G228" s="835" t="s">
        <v>3007</v>
      </c>
      <c r="H228" s="835" t="s">
        <v>3008</v>
      </c>
      <c r="I228" s="849">
        <v>12.025000095367432</v>
      </c>
      <c r="J228" s="849">
        <v>75</v>
      </c>
      <c r="K228" s="850">
        <v>901.77999877929687</v>
      </c>
    </row>
    <row r="229" spans="1:11" ht="14.4" customHeight="1" x14ac:dyDescent="0.3">
      <c r="A229" s="831" t="s">
        <v>568</v>
      </c>
      <c r="B229" s="832" t="s">
        <v>569</v>
      </c>
      <c r="C229" s="835" t="s">
        <v>612</v>
      </c>
      <c r="D229" s="863" t="s">
        <v>613</v>
      </c>
      <c r="E229" s="835" t="s">
        <v>2845</v>
      </c>
      <c r="F229" s="863" t="s">
        <v>2846</v>
      </c>
      <c r="G229" s="835" t="s">
        <v>3009</v>
      </c>
      <c r="H229" s="835" t="s">
        <v>3010</v>
      </c>
      <c r="I229" s="849">
        <v>66.239997863769531</v>
      </c>
      <c r="J229" s="849">
        <v>30</v>
      </c>
      <c r="K229" s="850">
        <v>1987.199951171875</v>
      </c>
    </row>
    <row r="230" spans="1:11" ht="14.4" customHeight="1" x14ac:dyDescent="0.3">
      <c r="A230" s="831" t="s">
        <v>568</v>
      </c>
      <c r="B230" s="832" t="s">
        <v>569</v>
      </c>
      <c r="C230" s="835" t="s">
        <v>612</v>
      </c>
      <c r="D230" s="863" t="s">
        <v>613</v>
      </c>
      <c r="E230" s="835" t="s">
        <v>2845</v>
      </c>
      <c r="F230" s="863" t="s">
        <v>2846</v>
      </c>
      <c r="G230" s="835" t="s">
        <v>3013</v>
      </c>
      <c r="H230" s="835" t="s">
        <v>3014</v>
      </c>
      <c r="I230" s="849">
        <v>3.9450000524520874</v>
      </c>
      <c r="J230" s="849">
        <v>500</v>
      </c>
      <c r="K230" s="850">
        <v>1974.6000366210937</v>
      </c>
    </row>
    <row r="231" spans="1:11" ht="14.4" customHeight="1" x14ac:dyDescent="0.3">
      <c r="A231" s="831" t="s">
        <v>568</v>
      </c>
      <c r="B231" s="832" t="s">
        <v>569</v>
      </c>
      <c r="C231" s="835" t="s">
        <v>612</v>
      </c>
      <c r="D231" s="863" t="s">
        <v>613</v>
      </c>
      <c r="E231" s="835" t="s">
        <v>2845</v>
      </c>
      <c r="F231" s="863" t="s">
        <v>2846</v>
      </c>
      <c r="G231" s="835" t="s">
        <v>3015</v>
      </c>
      <c r="H231" s="835" t="s">
        <v>3016</v>
      </c>
      <c r="I231" s="849">
        <v>28.729999542236328</v>
      </c>
      <c r="J231" s="849">
        <v>44</v>
      </c>
      <c r="K231" s="850">
        <v>1264.1199951171875</v>
      </c>
    </row>
    <row r="232" spans="1:11" ht="14.4" customHeight="1" x14ac:dyDescent="0.3">
      <c r="A232" s="831" t="s">
        <v>568</v>
      </c>
      <c r="B232" s="832" t="s">
        <v>569</v>
      </c>
      <c r="C232" s="835" t="s">
        <v>612</v>
      </c>
      <c r="D232" s="863" t="s">
        <v>613</v>
      </c>
      <c r="E232" s="835" t="s">
        <v>2853</v>
      </c>
      <c r="F232" s="863" t="s">
        <v>2854</v>
      </c>
      <c r="G232" s="835" t="s">
        <v>3255</v>
      </c>
      <c r="H232" s="835" t="s">
        <v>3256</v>
      </c>
      <c r="I232" s="849">
        <v>650.33001708984375</v>
      </c>
      <c r="J232" s="849">
        <v>16</v>
      </c>
      <c r="K232" s="850">
        <v>10405.23046875</v>
      </c>
    </row>
    <row r="233" spans="1:11" ht="14.4" customHeight="1" x14ac:dyDescent="0.3">
      <c r="A233" s="831" t="s">
        <v>568</v>
      </c>
      <c r="B233" s="832" t="s">
        <v>569</v>
      </c>
      <c r="C233" s="835" t="s">
        <v>612</v>
      </c>
      <c r="D233" s="863" t="s">
        <v>613</v>
      </c>
      <c r="E233" s="835" t="s">
        <v>2853</v>
      </c>
      <c r="F233" s="863" t="s">
        <v>2854</v>
      </c>
      <c r="G233" s="835" t="s">
        <v>3019</v>
      </c>
      <c r="H233" s="835" t="s">
        <v>3020</v>
      </c>
      <c r="I233" s="849">
        <v>175</v>
      </c>
      <c r="J233" s="849">
        <v>20</v>
      </c>
      <c r="K233" s="850">
        <v>3500.050048828125</v>
      </c>
    </row>
    <row r="234" spans="1:11" ht="14.4" customHeight="1" x14ac:dyDescent="0.3">
      <c r="A234" s="831" t="s">
        <v>568</v>
      </c>
      <c r="B234" s="832" t="s">
        <v>569</v>
      </c>
      <c r="C234" s="835" t="s">
        <v>612</v>
      </c>
      <c r="D234" s="863" t="s">
        <v>613</v>
      </c>
      <c r="E234" s="835" t="s">
        <v>2853</v>
      </c>
      <c r="F234" s="863" t="s">
        <v>2854</v>
      </c>
      <c r="G234" s="835" t="s">
        <v>3257</v>
      </c>
      <c r="H234" s="835" t="s">
        <v>3258</v>
      </c>
      <c r="I234" s="849">
        <v>13.810000419616699</v>
      </c>
      <c r="J234" s="849">
        <v>70</v>
      </c>
      <c r="K234" s="850">
        <v>966.6199951171875</v>
      </c>
    </row>
    <row r="235" spans="1:11" ht="14.4" customHeight="1" x14ac:dyDescent="0.3">
      <c r="A235" s="831" t="s">
        <v>568</v>
      </c>
      <c r="B235" s="832" t="s">
        <v>569</v>
      </c>
      <c r="C235" s="835" t="s">
        <v>612</v>
      </c>
      <c r="D235" s="863" t="s">
        <v>613</v>
      </c>
      <c r="E235" s="835" t="s">
        <v>2853</v>
      </c>
      <c r="F235" s="863" t="s">
        <v>2854</v>
      </c>
      <c r="G235" s="835" t="s">
        <v>3259</v>
      </c>
      <c r="H235" s="835" t="s">
        <v>3260</v>
      </c>
      <c r="I235" s="849">
        <v>6.2899999618530273</v>
      </c>
      <c r="J235" s="849">
        <v>100</v>
      </c>
      <c r="K235" s="850">
        <v>629</v>
      </c>
    </row>
    <row r="236" spans="1:11" ht="14.4" customHeight="1" x14ac:dyDescent="0.3">
      <c r="A236" s="831" t="s">
        <v>568</v>
      </c>
      <c r="B236" s="832" t="s">
        <v>569</v>
      </c>
      <c r="C236" s="835" t="s">
        <v>612</v>
      </c>
      <c r="D236" s="863" t="s">
        <v>613</v>
      </c>
      <c r="E236" s="835" t="s">
        <v>2853</v>
      </c>
      <c r="F236" s="863" t="s">
        <v>2854</v>
      </c>
      <c r="G236" s="835" t="s">
        <v>3021</v>
      </c>
      <c r="H236" s="835" t="s">
        <v>3022</v>
      </c>
      <c r="I236" s="849">
        <v>2.3549998998641968</v>
      </c>
      <c r="J236" s="849">
        <v>300</v>
      </c>
      <c r="K236" s="850">
        <v>706.55000305175781</v>
      </c>
    </row>
    <row r="237" spans="1:11" ht="14.4" customHeight="1" x14ac:dyDescent="0.3">
      <c r="A237" s="831" t="s">
        <v>568</v>
      </c>
      <c r="B237" s="832" t="s">
        <v>569</v>
      </c>
      <c r="C237" s="835" t="s">
        <v>612</v>
      </c>
      <c r="D237" s="863" t="s">
        <v>613</v>
      </c>
      <c r="E237" s="835" t="s">
        <v>2853</v>
      </c>
      <c r="F237" s="863" t="s">
        <v>2854</v>
      </c>
      <c r="G237" s="835" t="s">
        <v>3023</v>
      </c>
      <c r="H237" s="835" t="s">
        <v>3024</v>
      </c>
      <c r="I237" s="849">
        <v>2.3599998950958252</v>
      </c>
      <c r="J237" s="849">
        <v>100</v>
      </c>
      <c r="K237" s="850">
        <v>236</v>
      </c>
    </row>
    <row r="238" spans="1:11" ht="14.4" customHeight="1" x14ac:dyDescent="0.3">
      <c r="A238" s="831" t="s">
        <v>568</v>
      </c>
      <c r="B238" s="832" t="s">
        <v>569</v>
      </c>
      <c r="C238" s="835" t="s">
        <v>612</v>
      </c>
      <c r="D238" s="863" t="s">
        <v>613</v>
      </c>
      <c r="E238" s="835" t="s">
        <v>2853</v>
      </c>
      <c r="F238" s="863" t="s">
        <v>2854</v>
      </c>
      <c r="G238" s="835" t="s">
        <v>3261</v>
      </c>
      <c r="H238" s="835" t="s">
        <v>3262</v>
      </c>
      <c r="I238" s="849">
        <v>9.9999997764825821E-3</v>
      </c>
      <c r="J238" s="849">
        <v>100</v>
      </c>
      <c r="K238" s="850">
        <v>1</v>
      </c>
    </row>
    <row r="239" spans="1:11" ht="14.4" customHeight="1" x14ac:dyDescent="0.3">
      <c r="A239" s="831" t="s">
        <v>568</v>
      </c>
      <c r="B239" s="832" t="s">
        <v>569</v>
      </c>
      <c r="C239" s="835" t="s">
        <v>612</v>
      </c>
      <c r="D239" s="863" t="s">
        <v>613</v>
      </c>
      <c r="E239" s="835" t="s">
        <v>2853</v>
      </c>
      <c r="F239" s="863" t="s">
        <v>2854</v>
      </c>
      <c r="G239" s="835" t="s">
        <v>3025</v>
      </c>
      <c r="H239" s="835" t="s">
        <v>3026</v>
      </c>
      <c r="I239" s="849">
        <v>1.690000057220459</v>
      </c>
      <c r="J239" s="849">
        <v>500</v>
      </c>
      <c r="K239" s="850">
        <v>845</v>
      </c>
    </row>
    <row r="240" spans="1:11" ht="14.4" customHeight="1" x14ac:dyDescent="0.3">
      <c r="A240" s="831" t="s">
        <v>568</v>
      </c>
      <c r="B240" s="832" t="s">
        <v>569</v>
      </c>
      <c r="C240" s="835" t="s">
        <v>612</v>
      </c>
      <c r="D240" s="863" t="s">
        <v>613</v>
      </c>
      <c r="E240" s="835" t="s">
        <v>2853</v>
      </c>
      <c r="F240" s="863" t="s">
        <v>2854</v>
      </c>
      <c r="G240" s="835" t="s">
        <v>3263</v>
      </c>
      <c r="H240" s="835" t="s">
        <v>3264</v>
      </c>
      <c r="I240" s="849">
        <v>33.880001068115234</v>
      </c>
      <c r="J240" s="849">
        <v>2</v>
      </c>
      <c r="K240" s="850">
        <v>67.760002136230469</v>
      </c>
    </row>
    <row r="241" spans="1:11" ht="14.4" customHeight="1" x14ac:dyDescent="0.3">
      <c r="A241" s="831" t="s">
        <v>568</v>
      </c>
      <c r="B241" s="832" t="s">
        <v>569</v>
      </c>
      <c r="C241" s="835" t="s">
        <v>612</v>
      </c>
      <c r="D241" s="863" t="s">
        <v>613</v>
      </c>
      <c r="E241" s="835" t="s">
        <v>2853</v>
      </c>
      <c r="F241" s="863" t="s">
        <v>2854</v>
      </c>
      <c r="G241" s="835" t="s">
        <v>3265</v>
      </c>
      <c r="H241" s="835" t="s">
        <v>3266</v>
      </c>
      <c r="I241" s="849">
        <v>11.5</v>
      </c>
      <c r="J241" s="849">
        <v>100</v>
      </c>
      <c r="K241" s="850">
        <v>1150</v>
      </c>
    </row>
    <row r="242" spans="1:11" ht="14.4" customHeight="1" x14ac:dyDescent="0.3">
      <c r="A242" s="831" t="s">
        <v>568</v>
      </c>
      <c r="B242" s="832" t="s">
        <v>569</v>
      </c>
      <c r="C242" s="835" t="s">
        <v>612</v>
      </c>
      <c r="D242" s="863" t="s">
        <v>613</v>
      </c>
      <c r="E242" s="835" t="s">
        <v>2853</v>
      </c>
      <c r="F242" s="863" t="s">
        <v>2854</v>
      </c>
      <c r="G242" s="835" t="s">
        <v>3267</v>
      </c>
      <c r="H242" s="835" t="s">
        <v>3268</v>
      </c>
      <c r="I242" s="849">
        <v>21.219999313354492</v>
      </c>
      <c r="J242" s="849">
        <v>50</v>
      </c>
      <c r="K242" s="850">
        <v>1061.1800537109375</v>
      </c>
    </row>
    <row r="243" spans="1:11" ht="14.4" customHeight="1" x14ac:dyDescent="0.3">
      <c r="A243" s="831" t="s">
        <v>568</v>
      </c>
      <c r="B243" s="832" t="s">
        <v>569</v>
      </c>
      <c r="C243" s="835" t="s">
        <v>612</v>
      </c>
      <c r="D243" s="863" t="s">
        <v>613</v>
      </c>
      <c r="E243" s="835" t="s">
        <v>2853</v>
      </c>
      <c r="F243" s="863" t="s">
        <v>2854</v>
      </c>
      <c r="G243" s="835" t="s">
        <v>3027</v>
      </c>
      <c r="H243" s="835" t="s">
        <v>3028</v>
      </c>
      <c r="I243" s="849">
        <v>45.496667226155601</v>
      </c>
      <c r="J243" s="849">
        <v>80</v>
      </c>
      <c r="K243" s="850">
        <v>3639.43994140625</v>
      </c>
    </row>
    <row r="244" spans="1:11" ht="14.4" customHeight="1" x14ac:dyDescent="0.3">
      <c r="A244" s="831" t="s">
        <v>568</v>
      </c>
      <c r="B244" s="832" t="s">
        <v>569</v>
      </c>
      <c r="C244" s="835" t="s">
        <v>612</v>
      </c>
      <c r="D244" s="863" t="s">
        <v>613</v>
      </c>
      <c r="E244" s="835" t="s">
        <v>2853</v>
      </c>
      <c r="F244" s="863" t="s">
        <v>2854</v>
      </c>
      <c r="G244" s="835" t="s">
        <v>3033</v>
      </c>
      <c r="H244" s="835" t="s">
        <v>3034</v>
      </c>
      <c r="I244" s="849">
        <v>40.860000610351562</v>
      </c>
      <c r="J244" s="849">
        <v>20</v>
      </c>
      <c r="K244" s="850">
        <v>817.20001220703125</v>
      </c>
    </row>
    <row r="245" spans="1:11" ht="14.4" customHeight="1" x14ac:dyDescent="0.3">
      <c r="A245" s="831" t="s">
        <v>568</v>
      </c>
      <c r="B245" s="832" t="s">
        <v>569</v>
      </c>
      <c r="C245" s="835" t="s">
        <v>612</v>
      </c>
      <c r="D245" s="863" t="s">
        <v>613</v>
      </c>
      <c r="E245" s="835" t="s">
        <v>2853</v>
      </c>
      <c r="F245" s="863" t="s">
        <v>2854</v>
      </c>
      <c r="G245" s="835" t="s">
        <v>3269</v>
      </c>
      <c r="H245" s="835" t="s">
        <v>3270</v>
      </c>
      <c r="I245" s="849">
        <v>54.450000762939453</v>
      </c>
      <c r="J245" s="849">
        <v>2</v>
      </c>
      <c r="K245" s="850">
        <v>108.90000152587891</v>
      </c>
    </row>
    <row r="246" spans="1:11" ht="14.4" customHeight="1" x14ac:dyDescent="0.3">
      <c r="A246" s="831" t="s">
        <v>568</v>
      </c>
      <c r="B246" s="832" t="s">
        <v>569</v>
      </c>
      <c r="C246" s="835" t="s">
        <v>612</v>
      </c>
      <c r="D246" s="863" t="s">
        <v>613</v>
      </c>
      <c r="E246" s="835" t="s">
        <v>2853</v>
      </c>
      <c r="F246" s="863" t="s">
        <v>2854</v>
      </c>
      <c r="G246" s="835" t="s">
        <v>3271</v>
      </c>
      <c r="H246" s="835" t="s">
        <v>3272</v>
      </c>
      <c r="I246" s="849">
        <v>5.440000057220459</v>
      </c>
      <c r="J246" s="849">
        <v>100</v>
      </c>
      <c r="K246" s="850">
        <v>544</v>
      </c>
    </row>
    <row r="247" spans="1:11" ht="14.4" customHeight="1" x14ac:dyDescent="0.3">
      <c r="A247" s="831" t="s">
        <v>568</v>
      </c>
      <c r="B247" s="832" t="s">
        <v>569</v>
      </c>
      <c r="C247" s="835" t="s">
        <v>612</v>
      </c>
      <c r="D247" s="863" t="s">
        <v>613</v>
      </c>
      <c r="E247" s="835" t="s">
        <v>2853</v>
      </c>
      <c r="F247" s="863" t="s">
        <v>2854</v>
      </c>
      <c r="G247" s="835" t="s">
        <v>2857</v>
      </c>
      <c r="H247" s="835" t="s">
        <v>2858</v>
      </c>
      <c r="I247" s="849">
        <v>3.3900001049041748</v>
      </c>
      <c r="J247" s="849">
        <v>300</v>
      </c>
      <c r="K247" s="850">
        <v>1017</v>
      </c>
    </row>
    <row r="248" spans="1:11" ht="14.4" customHeight="1" x14ac:dyDescent="0.3">
      <c r="A248" s="831" t="s">
        <v>568</v>
      </c>
      <c r="B248" s="832" t="s">
        <v>569</v>
      </c>
      <c r="C248" s="835" t="s">
        <v>612</v>
      </c>
      <c r="D248" s="863" t="s">
        <v>613</v>
      </c>
      <c r="E248" s="835" t="s">
        <v>2853</v>
      </c>
      <c r="F248" s="863" t="s">
        <v>2854</v>
      </c>
      <c r="G248" s="835" t="s">
        <v>3273</v>
      </c>
      <c r="H248" s="835" t="s">
        <v>3274</v>
      </c>
      <c r="I248" s="849">
        <v>61.060001373291016</v>
      </c>
      <c r="J248" s="849">
        <v>100</v>
      </c>
      <c r="K248" s="850">
        <v>6105.66015625</v>
      </c>
    </row>
    <row r="249" spans="1:11" ht="14.4" customHeight="1" x14ac:dyDescent="0.3">
      <c r="A249" s="831" t="s">
        <v>568</v>
      </c>
      <c r="B249" s="832" t="s">
        <v>569</v>
      </c>
      <c r="C249" s="835" t="s">
        <v>612</v>
      </c>
      <c r="D249" s="863" t="s">
        <v>613</v>
      </c>
      <c r="E249" s="835" t="s">
        <v>2853</v>
      </c>
      <c r="F249" s="863" t="s">
        <v>2854</v>
      </c>
      <c r="G249" s="835" t="s">
        <v>3275</v>
      </c>
      <c r="H249" s="835" t="s">
        <v>3276</v>
      </c>
      <c r="I249" s="849">
        <v>185.13999938964844</v>
      </c>
      <c r="J249" s="849">
        <v>5</v>
      </c>
      <c r="K249" s="850">
        <v>925.70001220703125</v>
      </c>
    </row>
    <row r="250" spans="1:11" ht="14.4" customHeight="1" x14ac:dyDescent="0.3">
      <c r="A250" s="831" t="s">
        <v>568</v>
      </c>
      <c r="B250" s="832" t="s">
        <v>569</v>
      </c>
      <c r="C250" s="835" t="s">
        <v>612</v>
      </c>
      <c r="D250" s="863" t="s">
        <v>613</v>
      </c>
      <c r="E250" s="835" t="s">
        <v>2853</v>
      </c>
      <c r="F250" s="863" t="s">
        <v>2854</v>
      </c>
      <c r="G250" s="835" t="s">
        <v>3037</v>
      </c>
      <c r="H250" s="835" t="s">
        <v>3038</v>
      </c>
      <c r="I250" s="849">
        <v>17.899999618530273</v>
      </c>
      <c r="J250" s="849">
        <v>10</v>
      </c>
      <c r="K250" s="850">
        <v>179</v>
      </c>
    </row>
    <row r="251" spans="1:11" ht="14.4" customHeight="1" x14ac:dyDescent="0.3">
      <c r="A251" s="831" t="s">
        <v>568</v>
      </c>
      <c r="B251" s="832" t="s">
        <v>569</v>
      </c>
      <c r="C251" s="835" t="s">
        <v>612</v>
      </c>
      <c r="D251" s="863" t="s">
        <v>613</v>
      </c>
      <c r="E251" s="835" t="s">
        <v>2853</v>
      </c>
      <c r="F251" s="863" t="s">
        <v>2854</v>
      </c>
      <c r="G251" s="835" t="s">
        <v>3277</v>
      </c>
      <c r="H251" s="835" t="s">
        <v>3278</v>
      </c>
      <c r="I251" s="849">
        <v>171.82000732421875</v>
      </c>
      <c r="J251" s="849">
        <v>10</v>
      </c>
      <c r="K251" s="850">
        <v>1718.199951171875</v>
      </c>
    </row>
    <row r="252" spans="1:11" ht="14.4" customHeight="1" x14ac:dyDescent="0.3">
      <c r="A252" s="831" t="s">
        <v>568</v>
      </c>
      <c r="B252" s="832" t="s">
        <v>569</v>
      </c>
      <c r="C252" s="835" t="s">
        <v>612</v>
      </c>
      <c r="D252" s="863" t="s">
        <v>613</v>
      </c>
      <c r="E252" s="835" t="s">
        <v>2853</v>
      </c>
      <c r="F252" s="863" t="s">
        <v>2854</v>
      </c>
      <c r="G252" s="835" t="s">
        <v>3279</v>
      </c>
      <c r="H252" s="835" t="s">
        <v>3280</v>
      </c>
      <c r="I252" s="849">
        <v>171.82000732421875</v>
      </c>
      <c r="J252" s="849">
        <v>10</v>
      </c>
      <c r="K252" s="850">
        <v>1718.199951171875</v>
      </c>
    </row>
    <row r="253" spans="1:11" ht="14.4" customHeight="1" x14ac:dyDescent="0.3">
      <c r="A253" s="831" t="s">
        <v>568</v>
      </c>
      <c r="B253" s="832" t="s">
        <v>569</v>
      </c>
      <c r="C253" s="835" t="s">
        <v>612</v>
      </c>
      <c r="D253" s="863" t="s">
        <v>613</v>
      </c>
      <c r="E253" s="835" t="s">
        <v>2853</v>
      </c>
      <c r="F253" s="863" t="s">
        <v>2854</v>
      </c>
      <c r="G253" s="835" t="s">
        <v>3281</v>
      </c>
      <c r="H253" s="835" t="s">
        <v>3282</v>
      </c>
      <c r="I253" s="849">
        <v>171.82000732421875</v>
      </c>
      <c r="J253" s="849">
        <v>10</v>
      </c>
      <c r="K253" s="850">
        <v>1718.199951171875</v>
      </c>
    </row>
    <row r="254" spans="1:11" ht="14.4" customHeight="1" x14ac:dyDescent="0.3">
      <c r="A254" s="831" t="s">
        <v>568</v>
      </c>
      <c r="B254" s="832" t="s">
        <v>569</v>
      </c>
      <c r="C254" s="835" t="s">
        <v>612</v>
      </c>
      <c r="D254" s="863" t="s">
        <v>613</v>
      </c>
      <c r="E254" s="835" t="s">
        <v>2853</v>
      </c>
      <c r="F254" s="863" t="s">
        <v>2854</v>
      </c>
      <c r="G254" s="835" t="s">
        <v>3283</v>
      </c>
      <c r="H254" s="835" t="s">
        <v>3284</v>
      </c>
      <c r="I254" s="849">
        <v>21.899999618530273</v>
      </c>
      <c r="J254" s="849">
        <v>100</v>
      </c>
      <c r="K254" s="850">
        <v>2190.10009765625</v>
      </c>
    </row>
    <row r="255" spans="1:11" ht="14.4" customHeight="1" x14ac:dyDescent="0.3">
      <c r="A255" s="831" t="s">
        <v>568</v>
      </c>
      <c r="B255" s="832" t="s">
        <v>569</v>
      </c>
      <c r="C255" s="835" t="s">
        <v>612</v>
      </c>
      <c r="D255" s="863" t="s">
        <v>613</v>
      </c>
      <c r="E255" s="835" t="s">
        <v>2853</v>
      </c>
      <c r="F255" s="863" t="s">
        <v>2854</v>
      </c>
      <c r="G255" s="835" t="s">
        <v>3285</v>
      </c>
      <c r="H255" s="835" t="s">
        <v>3286</v>
      </c>
      <c r="I255" s="849">
        <v>21.899999618530273</v>
      </c>
      <c r="J255" s="849">
        <v>100</v>
      </c>
      <c r="K255" s="850">
        <v>2190.10009765625</v>
      </c>
    </row>
    <row r="256" spans="1:11" ht="14.4" customHeight="1" x14ac:dyDescent="0.3">
      <c r="A256" s="831" t="s">
        <v>568</v>
      </c>
      <c r="B256" s="832" t="s">
        <v>569</v>
      </c>
      <c r="C256" s="835" t="s">
        <v>612</v>
      </c>
      <c r="D256" s="863" t="s">
        <v>613</v>
      </c>
      <c r="E256" s="835" t="s">
        <v>2853</v>
      </c>
      <c r="F256" s="863" t="s">
        <v>2854</v>
      </c>
      <c r="G256" s="835" t="s">
        <v>3287</v>
      </c>
      <c r="H256" s="835" t="s">
        <v>3288</v>
      </c>
      <c r="I256" s="849">
        <v>484.04000854492187</v>
      </c>
      <c r="J256" s="849">
        <v>2</v>
      </c>
      <c r="K256" s="850">
        <v>968.08001708984375</v>
      </c>
    </row>
    <row r="257" spans="1:11" ht="14.4" customHeight="1" x14ac:dyDescent="0.3">
      <c r="A257" s="831" t="s">
        <v>568</v>
      </c>
      <c r="B257" s="832" t="s">
        <v>569</v>
      </c>
      <c r="C257" s="835" t="s">
        <v>612</v>
      </c>
      <c r="D257" s="863" t="s">
        <v>613</v>
      </c>
      <c r="E257" s="835" t="s">
        <v>2853</v>
      </c>
      <c r="F257" s="863" t="s">
        <v>2854</v>
      </c>
      <c r="G257" s="835" t="s">
        <v>3289</v>
      </c>
      <c r="H257" s="835" t="s">
        <v>3290</v>
      </c>
      <c r="I257" s="849">
        <v>527.969970703125</v>
      </c>
      <c r="J257" s="849">
        <v>10</v>
      </c>
      <c r="K257" s="850">
        <v>5279.669921875</v>
      </c>
    </row>
    <row r="258" spans="1:11" ht="14.4" customHeight="1" x14ac:dyDescent="0.3">
      <c r="A258" s="831" t="s">
        <v>568</v>
      </c>
      <c r="B258" s="832" t="s">
        <v>569</v>
      </c>
      <c r="C258" s="835" t="s">
        <v>612</v>
      </c>
      <c r="D258" s="863" t="s">
        <v>613</v>
      </c>
      <c r="E258" s="835" t="s">
        <v>2853</v>
      </c>
      <c r="F258" s="863" t="s">
        <v>2854</v>
      </c>
      <c r="G258" s="835" t="s">
        <v>3291</v>
      </c>
      <c r="H258" s="835" t="s">
        <v>3292</v>
      </c>
      <c r="I258" s="849">
        <v>527.969970703125</v>
      </c>
      <c r="J258" s="849">
        <v>10</v>
      </c>
      <c r="K258" s="850">
        <v>5279.669921875</v>
      </c>
    </row>
    <row r="259" spans="1:11" ht="14.4" customHeight="1" x14ac:dyDescent="0.3">
      <c r="A259" s="831" t="s">
        <v>568</v>
      </c>
      <c r="B259" s="832" t="s">
        <v>569</v>
      </c>
      <c r="C259" s="835" t="s">
        <v>612</v>
      </c>
      <c r="D259" s="863" t="s">
        <v>613</v>
      </c>
      <c r="E259" s="835" t="s">
        <v>2853</v>
      </c>
      <c r="F259" s="863" t="s">
        <v>2854</v>
      </c>
      <c r="G259" s="835" t="s">
        <v>3293</v>
      </c>
      <c r="H259" s="835" t="s">
        <v>3294</v>
      </c>
      <c r="I259" s="849">
        <v>527.969970703125</v>
      </c>
      <c r="J259" s="849">
        <v>10</v>
      </c>
      <c r="K259" s="850">
        <v>5279.66015625</v>
      </c>
    </row>
    <row r="260" spans="1:11" ht="14.4" customHeight="1" x14ac:dyDescent="0.3">
      <c r="A260" s="831" t="s">
        <v>568</v>
      </c>
      <c r="B260" s="832" t="s">
        <v>569</v>
      </c>
      <c r="C260" s="835" t="s">
        <v>612</v>
      </c>
      <c r="D260" s="863" t="s">
        <v>613</v>
      </c>
      <c r="E260" s="835" t="s">
        <v>2853</v>
      </c>
      <c r="F260" s="863" t="s">
        <v>2854</v>
      </c>
      <c r="G260" s="835" t="s">
        <v>3295</v>
      </c>
      <c r="H260" s="835" t="s">
        <v>3296</v>
      </c>
      <c r="I260" s="849">
        <v>17.979999542236328</v>
      </c>
      <c r="J260" s="849">
        <v>50</v>
      </c>
      <c r="K260" s="850">
        <v>899</v>
      </c>
    </row>
    <row r="261" spans="1:11" ht="14.4" customHeight="1" x14ac:dyDescent="0.3">
      <c r="A261" s="831" t="s">
        <v>568</v>
      </c>
      <c r="B261" s="832" t="s">
        <v>569</v>
      </c>
      <c r="C261" s="835" t="s">
        <v>612</v>
      </c>
      <c r="D261" s="863" t="s">
        <v>613</v>
      </c>
      <c r="E261" s="835" t="s">
        <v>2853</v>
      </c>
      <c r="F261" s="863" t="s">
        <v>2854</v>
      </c>
      <c r="G261" s="835" t="s">
        <v>3297</v>
      </c>
      <c r="H261" s="835" t="s">
        <v>3298</v>
      </c>
      <c r="I261" s="849">
        <v>13.199999809265137</v>
      </c>
      <c r="J261" s="849">
        <v>20</v>
      </c>
      <c r="K261" s="850">
        <v>264</v>
      </c>
    </row>
    <row r="262" spans="1:11" ht="14.4" customHeight="1" x14ac:dyDescent="0.3">
      <c r="A262" s="831" t="s">
        <v>568</v>
      </c>
      <c r="B262" s="832" t="s">
        <v>569</v>
      </c>
      <c r="C262" s="835" t="s">
        <v>612</v>
      </c>
      <c r="D262" s="863" t="s">
        <v>613</v>
      </c>
      <c r="E262" s="835" t="s">
        <v>2853</v>
      </c>
      <c r="F262" s="863" t="s">
        <v>2854</v>
      </c>
      <c r="G262" s="835" t="s">
        <v>3299</v>
      </c>
      <c r="H262" s="835" t="s">
        <v>3300</v>
      </c>
      <c r="I262" s="849">
        <v>13.199999809265137</v>
      </c>
      <c r="J262" s="849">
        <v>20</v>
      </c>
      <c r="K262" s="850">
        <v>264</v>
      </c>
    </row>
    <row r="263" spans="1:11" ht="14.4" customHeight="1" x14ac:dyDescent="0.3">
      <c r="A263" s="831" t="s">
        <v>568</v>
      </c>
      <c r="B263" s="832" t="s">
        <v>569</v>
      </c>
      <c r="C263" s="835" t="s">
        <v>612</v>
      </c>
      <c r="D263" s="863" t="s">
        <v>613</v>
      </c>
      <c r="E263" s="835" t="s">
        <v>2853</v>
      </c>
      <c r="F263" s="863" t="s">
        <v>2854</v>
      </c>
      <c r="G263" s="835" t="s">
        <v>3301</v>
      </c>
      <c r="H263" s="835" t="s">
        <v>3302</v>
      </c>
      <c r="I263" s="849">
        <v>22.989999771118164</v>
      </c>
      <c r="J263" s="849">
        <v>10</v>
      </c>
      <c r="K263" s="850">
        <v>229.89999389648437</v>
      </c>
    </row>
    <row r="264" spans="1:11" ht="14.4" customHeight="1" x14ac:dyDescent="0.3">
      <c r="A264" s="831" t="s">
        <v>568</v>
      </c>
      <c r="B264" s="832" t="s">
        <v>569</v>
      </c>
      <c r="C264" s="835" t="s">
        <v>612</v>
      </c>
      <c r="D264" s="863" t="s">
        <v>613</v>
      </c>
      <c r="E264" s="835" t="s">
        <v>2853</v>
      </c>
      <c r="F264" s="863" t="s">
        <v>2854</v>
      </c>
      <c r="G264" s="835" t="s">
        <v>3303</v>
      </c>
      <c r="H264" s="835" t="s">
        <v>3304</v>
      </c>
      <c r="I264" s="849">
        <v>22.989999771118164</v>
      </c>
      <c r="J264" s="849">
        <v>10</v>
      </c>
      <c r="K264" s="850">
        <v>229.89999389648437</v>
      </c>
    </row>
    <row r="265" spans="1:11" ht="14.4" customHeight="1" x14ac:dyDescent="0.3">
      <c r="A265" s="831" t="s">
        <v>568</v>
      </c>
      <c r="B265" s="832" t="s">
        <v>569</v>
      </c>
      <c r="C265" s="835" t="s">
        <v>612</v>
      </c>
      <c r="D265" s="863" t="s">
        <v>613</v>
      </c>
      <c r="E265" s="835" t="s">
        <v>2853</v>
      </c>
      <c r="F265" s="863" t="s">
        <v>2854</v>
      </c>
      <c r="G265" s="835" t="s">
        <v>3305</v>
      </c>
      <c r="H265" s="835" t="s">
        <v>3306</v>
      </c>
      <c r="I265" s="849">
        <v>22.989999771118164</v>
      </c>
      <c r="J265" s="849">
        <v>10</v>
      </c>
      <c r="K265" s="850">
        <v>229.89999389648437</v>
      </c>
    </row>
    <row r="266" spans="1:11" ht="14.4" customHeight="1" x14ac:dyDescent="0.3">
      <c r="A266" s="831" t="s">
        <v>568</v>
      </c>
      <c r="B266" s="832" t="s">
        <v>569</v>
      </c>
      <c r="C266" s="835" t="s">
        <v>612</v>
      </c>
      <c r="D266" s="863" t="s">
        <v>613</v>
      </c>
      <c r="E266" s="835" t="s">
        <v>2853</v>
      </c>
      <c r="F266" s="863" t="s">
        <v>2854</v>
      </c>
      <c r="G266" s="835" t="s">
        <v>3307</v>
      </c>
      <c r="H266" s="835" t="s">
        <v>3308</v>
      </c>
      <c r="I266" s="849">
        <v>4.0300002098083496</v>
      </c>
      <c r="J266" s="849">
        <v>100</v>
      </c>
      <c r="K266" s="850">
        <v>403</v>
      </c>
    </row>
    <row r="267" spans="1:11" ht="14.4" customHeight="1" x14ac:dyDescent="0.3">
      <c r="A267" s="831" t="s">
        <v>568</v>
      </c>
      <c r="B267" s="832" t="s">
        <v>569</v>
      </c>
      <c r="C267" s="835" t="s">
        <v>612</v>
      </c>
      <c r="D267" s="863" t="s">
        <v>613</v>
      </c>
      <c r="E267" s="835" t="s">
        <v>2853</v>
      </c>
      <c r="F267" s="863" t="s">
        <v>2854</v>
      </c>
      <c r="G267" s="835" t="s">
        <v>3047</v>
      </c>
      <c r="H267" s="835" t="s">
        <v>3048</v>
      </c>
      <c r="I267" s="849">
        <v>12.100000381469727</v>
      </c>
      <c r="J267" s="849">
        <v>300</v>
      </c>
      <c r="K267" s="850">
        <v>3630</v>
      </c>
    </row>
    <row r="268" spans="1:11" ht="14.4" customHeight="1" x14ac:dyDescent="0.3">
      <c r="A268" s="831" t="s">
        <v>568</v>
      </c>
      <c r="B268" s="832" t="s">
        <v>569</v>
      </c>
      <c r="C268" s="835" t="s">
        <v>612</v>
      </c>
      <c r="D268" s="863" t="s">
        <v>613</v>
      </c>
      <c r="E268" s="835" t="s">
        <v>2853</v>
      </c>
      <c r="F268" s="863" t="s">
        <v>2854</v>
      </c>
      <c r="G268" s="835" t="s">
        <v>3049</v>
      </c>
      <c r="H268" s="835" t="s">
        <v>3050</v>
      </c>
      <c r="I268" s="849">
        <v>8.4700002670288086</v>
      </c>
      <c r="J268" s="849">
        <v>90</v>
      </c>
      <c r="K268" s="850">
        <v>762.29998779296875</v>
      </c>
    </row>
    <row r="269" spans="1:11" ht="14.4" customHeight="1" x14ac:dyDescent="0.3">
      <c r="A269" s="831" t="s">
        <v>568</v>
      </c>
      <c r="B269" s="832" t="s">
        <v>569</v>
      </c>
      <c r="C269" s="835" t="s">
        <v>612</v>
      </c>
      <c r="D269" s="863" t="s">
        <v>613</v>
      </c>
      <c r="E269" s="835" t="s">
        <v>2853</v>
      </c>
      <c r="F269" s="863" t="s">
        <v>2854</v>
      </c>
      <c r="G269" s="835" t="s">
        <v>3051</v>
      </c>
      <c r="H269" s="835" t="s">
        <v>3052</v>
      </c>
      <c r="I269" s="849">
        <v>9.4399995803833008</v>
      </c>
      <c r="J269" s="849">
        <v>600</v>
      </c>
      <c r="K269" s="850">
        <v>5664</v>
      </c>
    </row>
    <row r="270" spans="1:11" ht="14.4" customHeight="1" x14ac:dyDescent="0.3">
      <c r="A270" s="831" t="s">
        <v>568</v>
      </c>
      <c r="B270" s="832" t="s">
        <v>569</v>
      </c>
      <c r="C270" s="835" t="s">
        <v>612</v>
      </c>
      <c r="D270" s="863" t="s">
        <v>613</v>
      </c>
      <c r="E270" s="835" t="s">
        <v>2853</v>
      </c>
      <c r="F270" s="863" t="s">
        <v>2854</v>
      </c>
      <c r="G270" s="835" t="s">
        <v>3053</v>
      </c>
      <c r="H270" s="835" t="s">
        <v>3054</v>
      </c>
      <c r="I270" s="849">
        <v>80.580001831054688</v>
      </c>
      <c r="J270" s="849">
        <v>40</v>
      </c>
      <c r="K270" s="850">
        <v>3223.199951171875</v>
      </c>
    </row>
    <row r="271" spans="1:11" ht="14.4" customHeight="1" x14ac:dyDescent="0.3">
      <c r="A271" s="831" t="s">
        <v>568</v>
      </c>
      <c r="B271" s="832" t="s">
        <v>569</v>
      </c>
      <c r="C271" s="835" t="s">
        <v>612</v>
      </c>
      <c r="D271" s="863" t="s">
        <v>613</v>
      </c>
      <c r="E271" s="835" t="s">
        <v>2853</v>
      </c>
      <c r="F271" s="863" t="s">
        <v>2854</v>
      </c>
      <c r="G271" s="835" t="s">
        <v>3309</v>
      </c>
      <c r="H271" s="835" t="s">
        <v>3310</v>
      </c>
      <c r="I271" s="849">
        <v>39.930000305175781</v>
      </c>
      <c r="J271" s="849">
        <v>40</v>
      </c>
      <c r="K271" s="850">
        <v>1597.199951171875</v>
      </c>
    </row>
    <row r="272" spans="1:11" ht="14.4" customHeight="1" x14ac:dyDescent="0.3">
      <c r="A272" s="831" t="s">
        <v>568</v>
      </c>
      <c r="B272" s="832" t="s">
        <v>569</v>
      </c>
      <c r="C272" s="835" t="s">
        <v>612</v>
      </c>
      <c r="D272" s="863" t="s">
        <v>613</v>
      </c>
      <c r="E272" s="835" t="s">
        <v>2853</v>
      </c>
      <c r="F272" s="863" t="s">
        <v>2854</v>
      </c>
      <c r="G272" s="835" t="s">
        <v>3311</v>
      </c>
      <c r="H272" s="835" t="s">
        <v>3312</v>
      </c>
      <c r="I272" s="849">
        <v>105.02999877929687</v>
      </c>
      <c r="J272" s="849">
        <v>10</v>
      </c>
      <c r="K272" s="850">
        <v>1050.280029296875</v>
      </c>
    </row>
    <row r="273" spans="1:11" ht="14.4" customHeight="1" x14ac:dyDescent="0.3">
      <c r="A273" s="831" t="s">
        <v>568</v>
      </c>
      <c r="B273" s="832" t="s">
        <v>569</v>
      </c>
      <c r="C273" s="835" t="s">
        <v>612</v>
      </c>
      <c r="D273" s="863" t="s">
        <v>613</v>
      </c>
      <c r="E273" s="835" t="s">
        <v>2853</v>
      </c>
      <c r="F273" s="863" t="s">
        <v>2854</v>
      </c>
      <c r="G273" s="835" t="s">
        <v>3313</v>
      </c>
      <c r="H273" s="835" t="s">
        <v>3314</v>
      </c>
      <c r="I273" s="849">
        <v>105.02999877929687</v>
      </c>
      <c r="J273" s="849">
        <v>10</v>
      </c>
      <c r="K273" s="850">
        <v>1050.280029296875</v>
      </c>
    </row>
    <row r="274" spans="1:11" ht="14.4" customHeight="1" x14ac:dyDescent="0.3">
      <c r="A274" s="831" t="s">
        <v>568</v>
      </c>
      <c r="B274" s="832" t="s">
        <v>569</v>
      </c>
      <c r="C274" s="835" t="s">
        <v>612</v>
      </c>
      <c r="D274" s="863" t="s">
        <v>613</v>
      </c>
      <c r="E274" s="835" t="s">
        <v>2853</v>
      </c>
      <c r="F274" s="863" t="s">
        <v>2854</v>
      </c>
      <c r="G274" s="835" t="s">
        <v>3061</v>
      </c>
      <c r="H274" s="835" t="s">
        <v>3062</v>
      </c>
      <c r="I274" s="849">
        <v>517.8800048828125</v>
      </c>
      <c r="J274" s="849">
        <v>5</v>
      </c>
      <c r="K274" s="850">
        <v>2589.39990234375</v>
      </c>
    </row>
    <row r="275" spans="1:11" ht="14.4" customHeight="1" x14ac:dyDescent="0.3">
      <c r="A275" s="831" t="s">
        <v>568</v>
      </c>
      <c r="B275" s="832" t="s">
        <v>569</v>
      </c>
      <c r="C275" s="835" t="s">
        <v>612</v>
      </c>
      <c r="D275" s="863" t="s">
        <v>613</v>
      </c>
      <c r="E275" s="835" t="s">
        <v>2853</v>
      </c>
      <c r="F275" s="863" t="s">
        <v>2854</v>
      </c>
      <c r="G275" s="835" t="s">
        <v>2859</v>
      </c>
      <c r="H275" s="835" t="s">
        <v>2860</v>
      </c>
      <c r="I275" s="849">
        <v>11.739999771118164</v>
      </c>
      <c r="J275" s="849">
        <v>50</v>
      </c>
      <c r="K275" s="850">
        <v>587</v>
      </c>
    </row>
    <row r="276" spans="1:11" ht="14.4" customHeight="1" x14ac:dyDescent="0.3">
      <c r="A276" s="831" t="s">
        <v>568</v>
      </c>
      <c r="B276" s="832" t="s">
        <v>569</v>
      </c>
      <c r="C276" s="835" t="s">
        <v>612</v>
      </c>
      <c r="D276" s="863" t="s">
        <v>613</v>
      </c>
      <c r="E276" s="835" t="s">
        <v>2853</v>
      </c>
      <c r="F276" s="863" t="s">
        <v>2854</v>
      </c>
      <c r="G276" s="835" t="s">
        <v>2861</v>
      </c>
      <c r="H276" s="835" t="s">
        <v>2862</v>
      </c>
      <c r="I276" s="849">
        <v>13.310000419616699</v>
      </c>
      <c r="J276" s="849">
        <v>10</v>
      </c>
      <c r="K276" s="850">
        <v>133.10000610351562</v>
      </c>
    </row>
    <row r="277" spans="1:11" ht="14.4" customHeight="1" x14ac:dyDescent="0.3">
      <c r="A277" s="831" t="s">
        <v>568</v>
      </c>
      <c r="B277" s="832" t="s">
        <v>569</v>
      </c>
      <c r="C277" s="835" t="s">
        <v>612</v>
      </c>
      <c r="D277" s="863" t="s">
        <v>613</v>
      </c>
      <c r="E277" s="835" t="s">
        <v>2853</v>
      </c>
      <c r="F277" s="863" t="s">
        <v>2854</v>
      </c>
      <c r="G277" s="835" t="s">
        <v>3315</v>
      </c>
      <c r="H277" s="835" t="s">
        <v>3316</v>
      </c>
      <c r="I277" s="849">
        <v>25.530000686645508</v>
      </c>
      <c r="J277" s="849">
        <v>10</v>
      </c>
      <c r="K277" s="850">
        <v>255.30000305175781</v>
      </c>
    </row>
    <row r="278" spans="1:11" ht="14.4" customHeight="1" x14ac:dyDescent="0.3">
      <c r="A278" s="831" t="s">
        <v>568</v>
      </c>
      <c r="B278" s="832" t="s">
        <v>569</v>
      </c>
      <c r="C278" s="835" t="s">
        <v>612</v>
      </c>
      <c r="D278" s="863" t="s">
        <v>613</v>
      </c>
      <c r="E278" s="835" t="s">
        <v>2853</v>
      </c>
      <c r="F278" s="863" t="s">
        <v>2854</v>
      </c>
      <c r="G278" s="835" t="s">
        <v>3317</v>
      </c>
      <c r="H278" s="835" t="s">
        <v>3318</v>
      </c>
      <c r="I278" s="849">
        <v>184.58999633789062</v>
      </c>
      <c r="J278" s="849">
        <v>5</v>
      </c>
      <c r="K278" s="850">
        <v>922.95001220703125</v>
      </c>
    </row>
    <row r="279" spans="1:11" ht="14.4" customHeight="1" x14ac:dyDescent="0.3">
      <c r="A279" s="831" t="s">
        <v>568</v>
      </c>
      <c r="B279" s="832" t="s">
        <v>569</v>
      </c>
      <c r="C279" s="835" t="s">
        <v>612</v>
      </c>
      <c r="D279" s="863" t="s">
        <v>613</v>
      </c>
      <c r="E279" s="835" t="s">
        <v>2853</v>
      </c>
      <c r="F279" s="863" t="s">
        <v>2854</v>
      </c>
      <c r="G279" s="835" t="s">
        <v>3319</v>
      </c>
      <c r="H279" s="835" t="s">
        <v>3320</v>
      </c>
      <c r="I279" s="849">
        <v>459.79998779296875</v>
      </c>
      <c r="J279" s="849">
        <v>2</v>
      </c>
      <c r="K279" s="850">
        <v>919.5999755859375</v>
      </c>
    </row>
    <row r="280" spans="1:11" ht="14.4" customHeight="1" x14ac:dyDescent="0.3">
      <c r="A280" s="831" t="s">
        <v>568</v>
      </c>
      <c r="B280" s="832" t="s">
        <v>569</v>
      </c>
      <c r="C280" s="835" t="s">
        <v>612</v>
      </c>
      <c r="D280" s="863" t="s">
        <v>613</v>
      </c>
      <c r="E280" s="835" t="s">
        <v>2853</v>
      </c>
      <c r="F280" s="863" t="s">
        <v>2854</v>
      </c>
      <c r="G280" s="835" t="s">
        <v>3063</v>
      </c>
      <c r="H280" s="835" t="s">
        <v>3064</v>
      </c>
      <c r="I280" s="849">
        <v>4.8000001907348633</v>
      </c>
      <c r="J280" s="849">
        <v>100</v>
      </c>
      <c r="K280" s="850">
        <v>479.85000610351562</v>
      </c>
    </row>
    <row r="281" spans="1:11" ht="14.4" customHeight="1" x14ac:dyDescent="0.3">
      <c r="A281" s="831" t="s">
        <v>568</v>
      </c>
      <c r="B281" s="832" t="s">
        <v>569</v>
      </c>
      <c r="C281" s="835" t="s">
        <v>612</v>
      </c>
      <c r="D281" s="863" t="s">
        <v>613</v>
      </c>
      <c r="E281" s="835" t="s">
        <v>2853</v>
      </c>
      <c r="F281" s="863" t="s">
        <v>2854</v>
      </c>
      <c r="G281" s="835" t="s">
        <v>3067</v>
      </c>
      <c r="H281" s="835" t="s">
        <v>3068</v>
      </c>
      <c r="I281" s="849">
        <v>82.160003662109375</v>
      </c>
      <c r="J281" s="849">
        <v>12</v>
      </c>
      <c r="K281" s="850">
        <v>985.8900146484375</v>
      </c>
    </row>
    <row r="282" spans="1:11" ht="14.4" customHeight="1" x14ac:dyDescent="0.3">
      <c r="A282" s="831" t="s">
        <v>568</v>
      </c>
      <c r="B282" s="832" t="s">
        <v>569</v>
      </c>
      <c r="C282" s="835" t="s">
        <v>612</v>
      </c>
      <c r="D282" s="863" t="s">
        <v>613</v>
      </c>
      <c r="E282" s="835" t="s">
        <v>2853</v>
      </c>
      <c r="F282" s="863" t="s">
        <v>2854</v>
      </c>
      <c r="G282" s="835" t="s">
        <v>3069</v>
      </c>
      <c r="H282" s="835" t="s">
        <v>3070</v>
      </c>
      <c r="I282" s="849">
        <v>96.319999694824219</v>
      </c>
      <c r="J282" s="849">
        <v>12</v>
      </c>
      <c r="K282" s="850">
        <v>1155.7900390625</v>
      </c>
    </row>
    <row r="283" spans="1:11" ht="14.4" customHeight="1" x14ac:dyDescent="0.3">
      <c r="A283" s="831" t="s">
        <v>568</v>
      </c>
      <c r="B283" s="832" t="s">
        <v>569</v>
      </c>
      <c r="C283" s="835" t="s">
        <v>612</v>
      </c>
      <c r="D283" s="863" t="s">
        <v>613</v>
      </c>
      <c r="E283" s="835" t="s">
        <v>2853</v>
      </c>
      <c r="F283" s="863" t="s">
        <v>2854</v>
      </c>
      <c r="G283" s="835" t="s">
        <v>3073</v>
      </c>
      <c r="H283" s="835" t="s">
        <v>3074</v>
      </c>
      <c r="I283" s="849">
        <v>20.329999923706055</v>
      </c>
      <c r="J283" s="849">
        <v>25</v>
      </c>
      <c r="K283" s="850">
        <v>508.25</v>
      </c>
    </row>
    <row r="284" spans="1:11" ht="14.4" customHeight="1" x14ac:dyDescent="0.3">
      <c r="A284" s="831" t="s">
        <v>568</v>
      </c>
      <c r="B284" s="832" t="s">
        <v>569</v>
      </c>
      <c r="C284" s="835" t="s">
        <v>612</v>
      </c>
      <c r="D284" s="863" t="s">
        <v>613</v>
      </c>
      <c r="E284" s="835" t="s">
        <v>2853</v>
      </c>
      <c r="F284" s="863" t="s">
        <v>2854</v>
      </c>
      <c r="G284" s="835" t="s">
        <v>3321</v>
      </c>
      <c r="H284" s="835" t="s">
        <v>3322</v>
      </c>
      <c r="I284" s="849">
        <v>148.23500061035156</v>
      </c>
      <c r="J284" s="849">
        <v>6</v>
      </c>
      <c r="K284" s="850">
        <v>889.39002990722656</v>
      </c>
    </row>
    <row r="285" spans="1:11" ht="14.4" customHeight="1" x14ac:dyDescent="0.3">
      <c r="A285" s="831" t="s">
        <v>568</v>
      </c>
      <c r="B285" s="832" t="s">
        <v>569</v>
      </c>
      <c r="C285" s="835" t="s">
        <v>612</v>
      </c>
      <c r="D285" s="863" t="s">
        <v>613</v>
      </c>
      <c r="E285" s="835" t="s">
        <v>2853</v>
      </c>
      <c r="F285" s="863" t="s">
        <v>2854</v>
      </c>
      <c r="G285" s="835" t="s">
        <v>3323</v>
      </c>
      <c r="H285" s="835" t="s">
        <v>3324</v>
      </c>
      <c r="I285" s="849">
        <v>77.449996948242187</v>
      </c>
      <c r="J285" s="849">
        <v>5</v>
      </c>
      <c r="K285" s="850">
        <v>387.25</v>
      </c>
    </row>
    <row r="286" spans="1:11" ht="14.4" customHeight="1" x14ac:dyDescent="0.3">
      <c r="A286" s="831" t="s">
        <v>568</v>
      </c>
      <c r="B286" s="832" t="s">
        <v>569</v>
      </c>
      <c r="C286" s="835" t="s">
        <v>612</v>
      </c>
      <c r="D286" s="863" t="s">
        <v>613</v>
      </c>
      <c r="E286" s="835" t="s">
        <v>2853</v>
      </c>
      <c r="F286" s="863" t="s">
        <v>2854</v>
      </c>
      <c r="G286" s="835" t="s">
        <v>3079</v>
      </c>
      <c r="H286" s="835" t="s">
        <v>3080</v>
      </c>
      <c r="I286" s="849">
        <v>9.1999998092651367</v>
      </c>
      <c r="J286" s="849">
        <v>250</v>
      </c>
      <c r="K286" s="850">
        <v>2300</v>
      </c>
    </row>
    <row r="287" spans="1:11" ht="14.4" customHeight="1" x14ac:dyDescent="0.3">
      <c r="A287" s="831" t="s">
        <v>568</v>
      </c>
      <c r="B287" s="832" t="s">
        <v>569</v>
      </c>
      <c r="C287" s="835" t="s">
        <v>612</v>
      </c>
      <c r="D287" s="863" t="s">
        <v>613</v>
      </c>
      <c r="E287" s="835" t="s">
        <v>2853</v>
      </c>
      <c r="F287" s="863" t="s">
        <v>2854</v>
      </c>
      <c r="G287" s="835" t="s">
        <v>3081</v>
      </c>
      <c r="H287" s="835" t="s">
        <v>3082</v>
      </c>
      <c r="I287" s="849">
        <v>58.369998931884766</v>
      </c>
      <c r="J287" s="849">
        <v>30</v>
      </c>
      <c r="K287" s="850">
        <v>1751.0999755859375</v>
      </c>
    </row>
    <row r="288" spans="1:11" ht="14.4" customHeight="1" x14ac:dyDescent="0.3">
      <c r="A288" s="831" t="s">
        <v>568</v>
      </c>
      <c r="B288" s="832" t="s">
        <v>569</v>
      </c>
      <c r="C288" s="835" t="s">
        <v>612</v>
      </c>
      <c r="D288" s="863" t="s">
        <v>613</v>
      </c>
      <c r="E288" s="835" t="s">
        <v>2853</v>
      </c>
      <c r="F288" s="863" t="s">
        <v>2854</v>
      </c>
      <c r="G288" s="835" t="s">
        <v>3325</v>
      </c>
      <c r="H288" s="835" t="s">
        <v>3326</v>
      </c>
      <c r="I288" s="849">
        <v>108.30000305175781</v>
      </c>
      <c r="J288" s="849">
        <v>60</v>
      </c>
      <c r="K288" s="850">
        <v>6497.7001953125</v>
      </c>
    </row>
    <row r="289" spans="1:11" ht="14.4" customHeight="1" x14ac:dyDescent="0.3">
      <c r="A289" s="831" t="s">
        <v>568</v>
      </c>
      <c r="B289" s="832" t="s">
        <v>569</v>
      </c>
      <c r="C289" s="835" t="s">
        <v>612</v>
      </c>
      <c r="D289" s="863" t="s">
        <v>613</v>
      </c>
      <c r="E289" s="835" t="s">
        <v>2853</v>
      </c>
      <c r="F289" s="863" t="s">
        <v>2854</v>
      </c>
      <c r="G289" s="835" t="s">
        <v>3087</v>
      </c>
      <c r="H289" s="835" t="s">
        <v>3088</v>
      </c>
      <c r="I289" s="849">
        <v>172.5</v>
      </c>
      <c r="J289" s="849">
        <v>2</v>
      </c>
      <c r="K289" s="850">
        <v>345</v>
      </c>
    </row>
    <row r="290" spans="1:11" ht="14.4" customHeight="1" x14ac:dyDescent="0.3">
      <c r="A290" s="831" t="s">
        <v>568</v>
      </c>
      <c r="B290" s="832" t="s">
        <v>569</v>
      </c>
      <c r="C290" s="835" t="s">
        <v>612</v>
      </c>
      <c r="D290" s="863" t="s">
        <v>613</v>
      </c>
      <c r="E290" s="835" t="s">
        <v>2853</v>
      </c>
      <c r="F290" s="863" t="s">
        <v>2854</v>
      </c>
      <c r="G290" s="835" t="s">
        <v>3327</v>
      </c>
      <c r="H290" s="835" t="s">
        <v>3328</v>
      </c>
      <c r="I290" s="849">
        <v>314.60000610351562</v>
      </c>
      <c r="J290" s="849">
        <v>10</v>
      </c>
      <c r="K290" s="850">
        <v>3146</v>
      </c>
    </row>
    <row r="291" spans="1:11" ht="14.4" customHeight="1" x14ac:dyDescent="0.3">
      <c r="A291" s="831" t="s">
        <v>568</v>
      </c>
      <c r="B291" s="832" t="s">
        <v>569</v>
      </c>
      <c r="C291" s="835" t="s">
        <v>612</v>
      </c>
      <c r="D291" s="863" t="s">
        <v>613</v>
      </c>
      <c r="E291" s="835" t="s">
        <v>2853</v>
      </c>
      <c r="F291" s="863" t="s">
        <v>2854</v>
      </c>
      <c r="G291" s="835" t="s">
        <v>3105</v>
      </c>
      <c r="H291" s="835" t="s">
        <v>3106</v>
      </c>
      <c r="I291" s="849">
        <v>34.5</v>
      </c>
      <c r="J291" s="849">
        <v>20</v>
      </c>
      <c r="K291" s="850">
        <v>690</v>
      </c>
    </row>
    <row r="292" spans="1:11" ht="14.4" customHeight="1" x14ac:dyDescent="0.3">
      <c r="A292" s="831" t="s">
        <v>568</v>
      </c>
      <c r="B292" s="832" t="s">
        <v>569</v>
      </c>
      <c r="C292" s="835" t="s">
        <v>612</v>
      </c>
      <c r="D292" s="863" t="s">
        <v>613</v>
      </c>
      <c r="E292" s="835" t="s">
        <v>2853</v>
      </c>
      <c r="F292" s="863" t="s">
        <v>2854</v>
      </c>
      <c r="G292" s="835" t="s">
        <v>3329</v>
      </c>
      <c r="H292" s="835" t="s">
        <v>3330</v>
      </c>
      <c r="I292" s="849">
        <v>17.059999465942383</v>
      </c>
      <c r="J292" s="849">
        <v>10</v>
      </c>
      <c r="K292" s="850">
        <v>170.61000061035156</v>
      </c>
    </row>
    <row r="293" spans="1:11" ht="14.4" customHeight="1" x14ac:dyDescent="0.3">
      <c r="A293" s="831" t="s">
        <v>568</v>
      </c>
      <c r="B293" s="832" t="s">
        <v>569</v>
      </c>
      <c r="C293" s="835" t="s">
        <v>612</v>
      </c>
      <c r="D293" s="863" t="s">
        <v>613</v>
      </c>
      <c r="E293" s="835" t="s">
        <v>2853</v>
      </c>
      <c r="F293" s="863" t="s">
        <v>2854</v>
      </c>
      <c r="G293" s="835" t="s">
        <v>3331</v>
      </c>
      <c r="H293" s="835" t="s">
        <v>3332</v>
      </c>
      <c r="I293" s="849">
        <v>6.6599998474121094</v>
      </c>
      <c r="J293" s="849">
        <v>50</v>
      </c>
      <c r="K293" s="850">
        <v>333</v>
      </c>
    </row>
    <row r="294" spans="1:11" ht="14.4" customHeight="1" x14ac:dyDescent="0.3">
      <c r="A294" s="831" t="s">
        <v>568</v>
      </c>
      <c r="B294" s="832" t="s">
        <v>569</v>
      </c>
      <c r="C294" s="835" t="s">
        <v>612</v>
      </c>
      <c r="D294" s="863" t="s">
        <v>613</v>
      </c>
      <c r="E294" s="835" t="s">
        <v>2853</v>
      </c>
      <c r="F294" s="863" t="s">
        <v>2854</v>
      </c>
      <c r="G294" s="835" t="s">
        <v>3333</v>
      </c>
      <c r="H294" s="835" t="s">
        <v>3334</v>
      </c>
      <c r="I294" s="849">
        <v>123.18000030517578</v>
      </c>
      <c r="J294" s="849">
        <v>50</v>
      </c>
      <c r="K294" s="850">
        <v>6158.89990234375</v>
      </c>
    </row>
    <row r="295" spans="1:11" ht="14.4" customHeight="1" x14ac:dyDescent="0.3">
      <c r="A295" s="831" t="s">
        <v>568</v>
      </c>
      <c r="B295" s="832" t="s">
        <v>569</v>
      </c>
      <c r="C295" s="835" t="s">
        <v>612</v>
      </c>
      <c r="D295" s="863" t="s">
        <v>613</v>
      </c>
      <c r="E295" s="835" t="s">
        <v>2853</v>
      </c>
      <c r="F295" s="863" t="s">
        <v>2854</v>
      </c>
      <c r="G295" s="835" t="s">
        <v>3117</v>
      </c>
      <c r="H295" s="835" t="s">
        <v>3118</v>
      </c>
      <c r="I295" s="849">
        <v>23.149999618530273</v>
      </c>
      <c r="J295" s="849">
        <v>100</v>
      </c>
      <c r="K295" s="850">
        <v>2315</v>
      </c>
    </row>
    <row r="296" spans="1:11" ht="14.4" customHeight="1" x14ac:dyDescent="0.3">
      <c r="A296" s="831" t="s">
        <v>568</v>
      </c>
      <c r="B296" s="832" t="s">
        <v>569</v>
      </c>
      <c r="C296" s="835" t="s">
        <v>612</v>
      </c>
      <c r="D296" s="863" t="s">
        <v>613</v>
      </c>
      <c r="E296" s="835" t="s">
        <v>2853</v>
      </c>
      <c r="F296" s="863" t="s">
        <v>2854</v>
      </c>
      <c r="G296" s="835" t="s">
        <v>3335</v>
      </c>
      <c r="H296" s="835" t="s">
        <v>3336</v>
      </c>
      <c r="I296" s="849">
        <v>197.57000732421875</v>
      </c>
      <c r="J296" s="849">
        <v>1</v>
      </c>
      <c r="K296" s="850">
        <v>197.57000732421875</v>
      </c>
    </row>
    <row r="297" spans="1:11" ht="14.4" customHeight="1" x14ac:dyDescent="0.3">
      <c r="A297" s="831" t="s">
        <v>568</v>
      </c>
      <c r="B297" s="832" t="s">
        <v>569</v>
      </c>
      <c r="C297" s="835" t="s">
        <v>612</v>
      </c>
      <c r="D297" s="863" t="s">
        <v>613</v>
      </c>
      <c r="E297" s="835" t="s">
        <v>2853</v>
      </c>
      <c r="F297" s="863" t="s">
        <v>2854</v>
      </c>
      <c r="G297" s="835" t="s">
        <v>3337</v>
      </c>
      <c r="H297" s="835" t="s">
        <v>3338</v>
      </c>
      <c r="I297" s="849">
        <v>165.41000366210937</v>
      </c>
      <c r="J297" s="849">
        <v>2</v>
      </c>
      <c r="K297" s="850">
        <v>330.80999755859375</v>
      </c>
    </row>
    <row r="298" spans="1:11" ht="14.4" customHeight="1" x14ac:dyDescent="0.3">
      <c r="A298" s="831" t="s">
        <v>568</v>
      </c>
      <c r="B298" s="832" t="s">
        <v>569</v>
      </c>
      <c r="C298" s="835" t="s">
        <v>612</v>
      </c>
      <c r="D298" s="863" t="s">
        <v>613</v>
      </c>
      <c r="E298" s="835" t="s">
        <v>2853</v>
      </c>
      <c r="F298" s="863" t="s">
        <v>2854</v>
      </c>
      <c r="G298" s="835" t="s">
        <v>2863</v>
      </c>
      <c r="H298" s="835" t="s">
        <v>2864</v>
      </c>
      <c r="I298" s="849">
        <v>1.0900000333786011</v>
      </c>
      <c r="J298" s="849">
        <v>600</v>
      </c>
      <c r="K298" s="850">
        <v>654</v>
      </c>
    </row>
    <row r="299" spans="1:11" ht="14.4" customHeight="1" x14ac:dyDescent="0.3">
      <c r="A299" s="831" t="s">
        <v>568</v>
      </c>
      <c r="B299" s="832" t="s">
        <v>569</v>
      </c>
      <c r="C299" s="835" t="s">
        <v>612</v>
      </c>
      <c r="D299" s="863" t="s">
        <v>613</v>
      </c>
      <c r="E299" s="835" t="s">
        <v>2853</v>
      </c>
      <c r="F299" s="863" t="s">
        <v>2854</v>
      </c>
      <c r="G299" s="835" t="s">
        <v>3119</v>
      </c>
      <c r="H299" s="835" t="s">
        <v>3120</v>
      </c>
      <c r="I299" s="849">
        <v>0.47499999403953552</v>
      </c>
      <c r="J299" s="849">
        <v>1000</v>
      </c>
      <c r="K299" s="850">
        <v>475</v>
      </c>
    </row>
    <row r="300" spans="1:11" ht="14.4" customHeight="1" x14ac:dyDescent="0.3">
      <c r="A300" s="831" t="s">
        <v>568</v>
      </c>
      <c r="B300" s="832" t="s">
        <v>569</v>
      </c>
      <c r="C300" s="835" t="s">
        <v>612</v>
      </c>
      <c r="D300" s="863" t="s">
        <v>613</v>
      </c>
      <c r="E300" s="835" t="s">
        <v>2853</v>
      </c>
      <c r="F300" s="863" t="s">
        <v>2854</v>
      </c>
      <c r="G300" s="835" t="s">
        <v>2865</v>
      </c>
      <c r="H300" s="835" t="s">
        <v>2866</v>
      </c>
      <c r="I300" s="849">
        <v>1.6749999523162842</v>
      </c>
      <c r="J300" s="849">
        <v>600</v>
      </c>
      <c r="K300" s="850">
        <v>1003</v>
      </c>
    </row>
    <row r="301" spans="1:11" ht="14.4" customHeight="1" x14ac:dyDescent="0.3">
      <c r="A301" s="831" t="s">
        <v>568</v>
      </c>
      <c r="B301" s="832" t="s">
        <v>569</v>
      </c>
      <c r="C301" s="835" t="s">
        <v>612</v>
      </c>
      <c r="D301" s="863" t="s">
        <v>613</v>
      </c>
      <c r="E301" s="835" t="s">
        <v>2853</v>
      </c>
      <c r="F301" s="863" t="s">
        <v>2854</v>
      </c>
      <c r="G301" s="835" t="s">
        <v>2867</v>
      </c>
      <c r="H301" s="835" t="s">
        <v>2868</v>
      </c>
      <c r="I301" s="849">
        <v>0.67500001192092896</v>
      </c>
      <c r="J301" s="849">
        <v>1000</v>
      </c>
      <c r="K301" s="850">
        <v>675</v>
      </c>
    </row>
    <row r="302" spans="1:11" ht="14.4" customHeight="1" x14ac:dyDescent="0.3">
      <c r="A302" s="831" t="s">
        <v>568</v>
      </c>
      <c r="B302" s="832" t="s">
        <v>569</v>
      </c>
      <c r="C302" s="835" t="s">
        <v>612</v>
      </c>
      <c r="D302" s="863" t="s">
        <v>613</v>
      </c>
      <c r="E302" s="835" t="s">
        <v>2853</v>
      </c>
      <c r="F302" s="863" t="s">
        <v>2854</v>
      </c>
      <c r="G302" s="835" t="s">
        <v>3121</v>
      </c>
      <c r="H302" s="835" t="s">
        <v>3122</v>
      </c>
      <c r="I302" s="849">
        <v>1.5</v>
      </c>
      <c r="J302" s="849">
        <v>100</v>
      </c>
      <c r="K302" s="850">
        <v>150</v>
      </c>
    </row>
    <row r="303" spans="1:11" ht="14.4" customHeight="1" x14ac:dyDescent="0.3">
      <c r="A303" s="831" t="s">
        <v>568</v>
      </c>
      <c r="B303" s="832" t="s">
        <v>569</v>
      </c>
      <c r="C303" s="835" t="s">
        <v>612</v>
      </c>
      <c r="D303" s="863" t="s">
        <v>613</v>
      </c>
      <c r="E303" s="835" t="s">
        <v>2853</v>
      </c>
      <c r="F303" s="863" t="s">
        <v>2854</v>
      </c>
      <c r="G303" s="835" t="s">
        <v>3123</v>
      </c>
      <c r="H303" s="835" t="s">
        <v>3124</v>
      </c>
      <c r="I303" s="849">
        <v>6.309999942779541</v>
      </c>
      <c r="J303" s="849">
        <v>100</v>
      </c>
      <c r="K303" s="850">
        <v>631.16998291015625</v>
      </c>
    </row>
    <row r="304" spans="1:11" ht="14.4" customHeight="1" x14ac:dyDescent="0.3">
      <c r="A304" s="831" t="s">
        <v>568</v>
      </c>
      <c r="B304" s="832" t="s">
        <v>569</v>
      </c>
      <c r="C304" s="835" t="s">
        <v>612</v>
      </c>
      <c r="D304" s="863" t="s">
        <v>613</v>
      </c>
      <c r="E304" s="835" t="s">
        <v>2853</v>
      </c>
      <c r="F304" s="863" t="s">
        <v>2854</v>
      </c>
      <c r="G304" s="835" t="s">
        <v>3125</v>
      </c>
      <c r="H304" s="835" t="s">
        <v>3126</v>
      </c>
      <c r="I304" s="849">
        <v>9.1349997520446777</v>
      </c>
      <c r="J304" s="849">
        <v>200</v>
      </c>
      <c r="K304" s="850">
        <v>1826.510009765625</v>
      </c>
    </row>
    <row r="305" spans="1:11" ht="14.4" customHeight="1" x14ac:dyDescent="0.3">
      <c r="A305" s="831" t="s">
        <v>568</v>
      </c>
      <c r="B305" s="832" t="s">
        <v>569</v>
      </c>
      <c r="C305" s="835" t="s">
        <v>612</v>
      </c>
      <c r="D305" s="863" t="s">
        <v>613</v>
      </c>
      <c r="E305" s="835" t="s">
        <v>2853</v>
      </c>
      <c r="F305" s="863" t="s">
        <v>2854</v>
      </c>
      <c r="G305" s="835" t="s">
        <v>3127</v>
      </c>
      <c r="H305" s="835" t="s">
        <v>3128</v>
      </c>
      <c r="I305" s="849">
        <v>7.416666666666667</v>
      </c>
      <c r="J305" s="849">
        <v>250</v>
      </c>
      <c r="K305" s="850">
        <v>1854.6000061035156</v>
      </c>
    </row>
    <row r="306" spans="1:11" ht="14.4" customHeight="1" x14ac:dyDescent="0.3">
      <c r="A306" s="831" t="s">
        <v>568</v>
      </c>
      <c r="B306" s="832" t="s">
        <v>569</v>
      </c>
      <c r="C306" s="835" t="s">
        <v>612</v>
      </c>
      <c r="D306" s="863" t="s">
        <v>613</v>
      </c>
      <c r="E306" s="835" t="s">
        <v>2853</v>
      </c>
      <c r="F306" s="863" t="s">
        <v>2854</v>
      </c>
      <c r="G306" s="835" t="s">
        <v>3129</v>
      </c>
      <c r="H306" s="835" t="s">
        <v>3130</v>
      </c>
      <c r="I306" s="849">
        <v>8.8299999237060547</v>
      </c>
      <c r="J306" s="849">
        <v>100</v>
      </c>
      <c r="K306" s="850">
        <v>883</v>
      </c>
    </row>
    <row r="307" spans="1:11" ht="14.4" customHeight="1" x14ac:dyDescent="0.3">
      <c r="A307" s="831" t="s">
        <v>568</v>
      </c>
      <c r="B307" s="832" t="s">
        <v>569</v>
      </c>
      <c r="C307" s="835" t="s">
        <v>612</v>
      </c>
      <c r="D307" s="863" t="s">
        <v>613</v>
      </c>
      <c r="E307" s="835" t="s">
        <v>2853</v>
      </c>
      <c r="F307" s="863" t="s">
        <v>2854</v>
      </c>
      <c r="G307" s="835" t="s">
        <v>3131</v>
      </c>
      <c r="H307" s="835" t="s">
        <v>3132</v>
      </c>
      <c r="I307" s="849">
        <v>1.5499999523162842</v>
      </c>
      <c r="J307" s="849">
        <v>100</v>
      </c>
      <c r="K307" s="850">
        <v>155</v>
      </c>
    </row>
    <row r="308" spans="1:11" ht="14.4" customHeight="1" x14ac:dyDescent="0.3">
      <c r="A308" s="831" t="s">
        <v>568</v>
      </c>
      <c r="B308" s="832" t="s">
        <v>569</v>
      </c>
      <c r="C308" s="835" t="s">
        <v>612</v>
      </c>
      <c r="D308" s="863" t="s">
        <v>613</v>
      </c>
      <c r="E308" s="835" t="s">
        <v>2853</v>
      </c>
      <c r="F308" s="863" t="s">
        <v>2854</v>
      </c>
      <c r="G308" s="835" t="s">
        <v>3133</v>
      </c>
      <c r="H308" s="835" t="s">
        <v>3134</v>
      </c>
      <c r="I308" s="849">
        <v>6.2300000190734863</v>
      </c>
      <c r="J308" s="849">
        <v>100</v>
      </c>
      <c r="K308" s="850">
        <v>623</v>
      </c>
    </row>
    <row r="309" spans="1:11" ht="14.4" customHeight="1" x14ac:dyDescent="0.3">
      <c r="A309" s="831" t="s">
        <v>568</v>
      </c>
      <c r="B309" s="832" t="s">
        <v>569</v>
      </c>
      <c r="C309" s="835" t="s">
        <v>612</v>
      </c>
      <c r="D309" s="863" t="s">
        <v>613</v>
      </c>
      <c r="E309" s="835" t="s">
        <v>2853</v>
      </c>
      <c r="F309" s="863" t="s">
        <v>2854</v>
      </c>
      <c r="G309" s="835" t="s">
        <v>3339</v>
      </c>
      <c r="H309" s="835" t="s">
        <v>3340</v>
      </c>
      <c r="I309" s="849">
        <v>991</v>
      </c>
      <c r="J309" s="849">
        <v>4</v>
      </c>
      <c r="K309" s="850">
        <v>3964</v>
      </c>
    </row>
    <row r="310" spans="1:11" ht="14.4" customHeight="1" x14ac:dyDescent="0.3">
      <c r="A310" s="831" t="s">
        <v>568</v>
      </c>
      <c r="B310" s="832" t="s">
        <v>569</v>
      </c>
      <c r="C310" s="835" t="s">
        <v>612</v>
      </c>
      <c r="D310" s="863" t="s">
        <v>613</v>
      </c>
      <c r="E310" s="835" t="s">
        <v>2853</v>
      </c>
      <c r="F310" s="863" t="s">
        <v>2854</v>
      </c>
      <c r="G310" s="835" t="s">
        <v>3137</v>
      </c>
      <c r="H310" s="835" t="s">
        <v>3138</v>
      </c>
      <c r="I310" s="849">
        <v>193.60000610351562</v>
      </c>
      <c r="J310" s="849">
        <v>25</v>
      </c>
      <c r="K310" s="850">
        <v>4840</v>
      </c>
    </row>
    <row r="311" spans="1:11" ht="14.4" customHeight="1" x14ac:dyDescent="0.3">
      <c r="A311" s="831" t="s">
        <v>568</v>
      </c>
      <c r="B311" s="832" t="s">
        <v>569</v>
      </c>
      <c r="C311" s="835" t="s">
        <v>612</v>
      </c>
      <c r="D311" s="863" t="s">
        <v>613</v>
      </c>
      <c r="E311" s="835" t="s">
        <v>2853</v>
      </c>
      <c r="F311" s="863" t="s">
        <v>2854</v>
      </c>
      <c r="G311" s="835" t="s">
        <v>3139</v>
      </c>
      <c r="H311" s="835" t="s">
        <v>3140</v>
      </c>
      <c r="I311" s="849">
        <v>193.60000610351562</v>
      </c>
      <c r="J311" s="849">
        <v>50</v>
      </c>
      <c r="K311" s="850">
        <v>9680</v>
      </c>
    </row>
    <row r="312" spans="1:11" ht="14.4" customHeight="1" x14ac:dyDescent="0.3">
      <c r="A312" s="831" t="s">
        <v>568</v>
      </c>
      <c r="B312" s="832" t="s">
        <v>569</v>
      </c>
      <c r="C312" s="835" t="s">
        <v>612</v>
      </c>
      <c r="D312" s="863" t="s">
        <v>613</v>
      </c>
      <c r="E312" s="835" t="s">
        <v>2853</v>
      </c>
      <c r="F312" s="863" t="s">
        <v>2854</v>
      </c>
      <c r="G312" s="835" t="s">
        <v>3341</v>
      </c>
      <c r="H312" s="835" t="s">
        <v>3342</v>
      </c>
      <c r="I312" s="849">
        <v>35.090000152587891</v>
      </c>
      <c r="J312" s="849">
        <v>5</v>
      </c>
      <c r="K312" s="850">
        <v>175.44999694824219</v>
      </c>
    </row>
    <row r="313" spans="1:11" ht="14.4" customHeight="1" x14ac:dyDescent="0.3">
      <c r="A313" s="831" t="s">
        <v>568</v>
      </c>
      <c r="B313" s="832" t="s">
        <v>569</v>
      </c>
      <c r="C313" s="835" t="s">
        <v>612</v>
      </c>
      <c r="D313" s="863" t="s">
        <v>613</v>
      </c>
      <c r="E313" s="835" t="s">
        <v>2853</v>
      </c>
      <c r="F313" s="863" t="s">
        <v>2854</v>
      </c>
      <c r="G313" s="835" t="s">
        <v>3343</v>
      </c>
      <c r="H313" s="835" t="s">
        <v>3344</v>
      </c>
      <c r="I313" s="849">
        <v>42.349998474121094</v>
      </c>
      <c r="J313" s="849">
        <v>2</v>
      </c>
      <c r="K313" s="850">
        <v>84.699996948242188</v>
      </c>
    </row>
    <row r="314" spans="1:11" ht="14.4" customHeight="1" x14ac:dyDescent="0.3">
      <c r="A314" s="831" t="s">
        <v>568</v>
      </c>
      <c r="B314" s="832" t="s">
        <v>569</v>
      </c>
      <c r="C314" s="835" t="s">
        <v>612</v>
      </c>
      <c r="D314" s="863" t="s">
        <v>613</v>
      </c>
      <c r="E314" s="835" t="s">
        <v>2853</v>
      </c>
      <c r="F314" s="863" t="s">
        <v>2854</v>
      </c>
      <c r="G314" s="835" t="s">
        <v>3141</v>
      </c>
      <c r="H314" s="835" t="s">
        <v>3142</v>
      </c>
      <c r="I314" s="849">
        <v>1.0299999713897705</v>
      </c>
      <c r="J314" s="849">
        <v>75</v>
      </c>
      <c r="K314" s="850">
        <v>77.25</v>
      </c>
    </row>
    <row r="315" spans="1:11" ht="14.4" customHeight="1" x14ac:dyDescent="0.3">
      <c r="A315" s="831" t="s">
        <v>568</v>
      </c>
      <c r="B315" s="832" t="s">
        <v>569</v>
      </c>
      <c r="C315" s="835" t="s">
        <v>612</v>
      </c>
      <c r="D315" s="863" t="s">
        <v>613</v>
      </c>
      <c r="E315" s="835" t="s">
        <v>2853</v>
      </c>
      <c r="F315" s="863" t="s">
        <v>2854</v>
      </c>
      <c r="G315" s="835" t="s">
        <v>3143</v>
      </c>
      <c r="H315" s="835" t="s">
        <v>3144</v>
      </c>
      <c r="I315" s="849">
        <v>5.820000171661377</v>
      </c>
      <c r="J315" s="849">
        <v>250</v>
      </c>
      <c r="K315" s="850">
        <v>1455</v>
      </c>
    </row>
    <row r="316" spans="1:11" ht="14.4" customHeight="1" x14ac:dyDescent="0.3">
      <c r="A316" s="831" t="s">
        <v>568</v>
      </c>
      <c r="B316" s="832" t="s">
        <v>569</v>
      </c>
      <c r="C316" s="835" t="s">
        <v>612</v>
      </c>
      <c r="D316" s="863" t="s">
        <v>613</v>
      </c>
      <c r="E316" s="835" t="s">
        <v>2853</v>
      </c>
      <c r="F316" s="863" t="s">
        <v>2854</v>
      </c>
      <c r="G316" s="835" t="s">
        <v>3145</v>
      </c>
      <c r="H316" s="835" t="s">
        <v>3146</v>
      </c>
      <c r="I316" s="849">
        <v>3.1400001049041748</v>
      </c>
      <c r="J316" s="849">
        <v>100</v>
      </c>
      <c r="K316" s="850">
        <v>314</v>
      </c>
    </row>
    <row r="317" spans="1:11" ht="14.4" customHeight="1" x14ac:dyDescent="0.3">
      <c r="A317" s="831" t="s">
        <v>568</v>
      </c>
      <c r="B317" s="832" t="s">
        <v>569</v>
      </c>
      <c r="C317" s="835" t="s">
        <v>612</v>
      </c>
      <c r="D317" s="863" t="s">
        <v>613</v>
      </c>
      <c r="E317" s="835" t="s">
        <v>2853</v>
      </c>
      <c r="F317" s="863" t="s">
        <v>2854</v>
      </c>
      <c r="G317" s="835" t="s">
        <v>3345</v>
      </c>
      <c r="H317" s="835" t="s">
        <v>3346</v>
      </c>
      <c r="I317" s="849">
        <v>0.4699999988079071</v>
      </c>
      <c r="J317" s="849">
        <v>500</v>
      </c>
      <c r="K317" s="850">
        <v>235</v>
      </c>
    </row>
    <row r="318" spans="1:11" ht="14.4" customHeight="1" x14ac:dyDescent="0.3">
      <c r="A318" s="831" t="s">
        <v>568</v>
      </c>
      <c r="B318" s="832" t="s">
        <v>569</v>
      </c>
      <c r="C318" s="835" t="s">
        <v>612</v>
      </c>
      <c r="D318" s="863" t="s">
        <v>613</v>
      </c>
      <c r="E318" s="835" t="s">
        <v>2853</v>
      </c>
      <c r="F318" s="863" t="s">
        <v>2854</v>
      </c>
      <c r="G318" s="835" t="s">
        <v>3149</v>
      </c>
      <c r="H318" s="835" t="s">
        <v>3150</v>
      </c>
      <c r="I318" s="849">
        <v>0.47999998927116394</v>
      </c>
      <c r="J318" s="849">
        <v>200</v>
      </c>
      <c r="K318" s="850">
        <v>96</v>
      </c>
    </row>
    <row r="319" spans="1:11" ht="14.4" customHeight="1" x14ac:dyDescent="0.3">
      <c r="A319" s="831" t="s">
        <v>568</v>
      </c>
      <c r="B319" s="832" t="s">
        <v>569</v>
      </c>
      <c r="C319" s="835" t="s">
        <v>612</v>
      </c>
      <c r="D319" s="863" t="s">
        <v>613</v>
      </c>
      <c r="E319" s="835" t="s">
        <v>2853</v>
      </c>
      <c r="F319" s="863" t="s">
        <v>2854</v>
      </c>
      <c r="G319" s="835" t="s">
        <v>3347</v>
      </c>
      <c r="H319" s="835" t="s">
        <v>3348</v>
      </c>
      <c r="I319" s="849">
        <v>0.55000001192092896</v>
      </c>
      <c r="J319" s="849">
        <v>300</v>
      </c>
      <c r="K319" s="850">
        <v>165</v>
      </c>
    </row>
    <row r="320" spans="1:11" ht="14.4" customHeight="1" x14ac:dyDescent="0.3">
      <c r="A320" s="831" t="s">
        <v>568</v>
      </c>
      <c r="B320" s="832" t="s">
        <v>569</v>
      </c>
      <c r="C320" s="835" t="s">
        <v>612</v>
      </c>
      <c r="D320" s="863" t="s">
        <v>613</v>
      </c>
      <c r="E320" s="835" t="s">
        <v>2853</v>
      </c>
      <c r="F320" s="863" t="s">
        <v>2854</v>
      </c>
      <c r="G320" s="835" t="s">
        <v>3151</v>
      </c>
      <c r="H320" s="835" t="s">
        <v>3152</v>
      </c>
      <c r="I320" s="849">
        <v>1.9800000190734863</v>
      </c>
      <c r="J320" s="849">
        <v>50</v>
      </c>
      <c r="K320" s="850">
        <v>99</v>
      </c>
    </row>
    <row r="321" spans="1:11" ht="14.4" customHeight="1" x14ac:dyDescent="0.3">
      <c r="A321" s="831" t="s">
        <v>568</v>
      </c>
      <c r="B321" s="832" t="s">
        <v>569</v>
      </c>
      <c r="C321" s="835" t="s">
        <v>612</v>
      </c>
      <c r="D321" s="863" t="s">
        <v>613</v>
      </c>
      <c r="E321" s="835" t="s">
        <v>2853</v>
      </c>
      <c r="F321" s="863" t="s">
        <v>2854</v>
      </c>
      <c r="G321" s="835" t="s">
        <v>3349</v>
      </c>
      <c r="H321" s="835" t="s">
        <v>3350</v>
      </c>
      <c r="I321" s="849">
        <v>2.0299999713897705</v>
      </c>
      <c r="J321" s="849">
        <v>50</v>
      </c>
      <c r="K321" s="850">
        <v>101.5</v>
      </c>
    </row>
    <row r="322" spans="1:11" ht="14.4" customHeight="1" x14ac:dyDescent="0.3">
      <c r="A322" s="831" t="s">
        <v>568</v>
      </c>
      <c r="B322" s="832" t="s">
        <v>569</v>
      </c>
      <c r="C322" s="835" t="s">
        <v>612</v>
      </c>
      <c r="D322" s="863" t="s">
        <v>613</v>
      </c>
      <c r="E322" s="835" t="s">
        <v>2853</v>
      </c>
      <c r="F322" s="863" t="s">
        <v>2854</v>
      </c>
      <c r="G322" s="835" t="s">
        <v>3153</v>
      </c>
      <c r="H322" s="835" t="s">
        <v>3154</v>
      </c>
      <c r="I322" s="849">
        <v>3.0699999332427979</v>
      </c>
      <c r="J322" s="849">
        <v>100</v>
      </c>
      <c r="K322" s="850">
        <v>307</v>
      </c>
    </row>
    <row r="323" spans="1:11" ht="14.4" customHeight="1" x14ac:dyDescent="0.3">
      <c r="A323" s="831" t="s">
        <v>568</v>
      </c>
      <c r="B323" s="832" t="s">
        <v>569</v>
      </c>
      <c r="C323" s="835" t="s">
        <v>612</v>
      </c>
      <c r="D323" s="863" t="s">
        <v>613</v>
      </c>
      <c r="E323" s="835" t="s">
        <v>2853</v>
      </c>
      <c r="F323" s="863" t="s">
        <v>2854</v>
      </c>
      <c r="G323" s="835" t="s">
        <v>3351</v>
      </c>
      <c r="H323" s="835" t="s">
        <v>3352</v>
      </c>
      <c r="I323" s="849">
        <v>3.0999999046325684</v>
      </c>
      <c r="J323" s="849">
        <v>100</v>
      </c>
      <c r="K323" s="850">
        <v>310</v>
      </c>
    </row>
    <row r="324" spans="1:11" ht="14.4" customHeight="1" x14ac:dyDescent="0.3">
      <c r="A324" s="831" t="s">
        <v>568</v>
      </c>
      <c r="B324" s="832" t="s">
        <v>569</v>
      </c>
      <c r="C324" s="835" t="s">
        <v>612</v>
      </c>
      <c r="D324" s="863" t="s">
        <v>613</v>
      </c>
      <c r="E324" s="835" t="s">
        <v>2853</v>
      </c>
      <c r="F324" s="863" t="s">
        <v>2854</v>
      </c>
      <c r="G324" s="835" t="s">
        <v>3353</v>
      </c>
      <c r="H324" s="835" t="s">
        <v>3354</v>
      </c>
      <c r="I324" s="849">
        <v>1.9199999570846558</v>
      </c>
      <c r="J324" s="849">
        <v>50</v>
      </c>
      <c r="K324" s="850">
        <v>96</v>
      </c>
    </row>
    <row r="325" spans="1:11" ht="14.4" customHeight="1" x14ac:dyDescent="0.3">
      <c r="A325" s="831" t="s">
        <v>568</v>
      </c>
      <c r="B325" s="832" t="s">
        <v>569</v>
      </c>
      <c r="C325" s="835" t="s">
        <v>612</v>
      </c>
      <c r="D325" s="863" t="s">
        <v>613</v>
      </c>
      <c r="E325" s="835" t="s">
        <v>2853</v>
      </c>
      <c r="F325" s="863" t="s">
        <v>2854</v>
      </c>
      <c r="G325" s="835" t="s">
        <v>3155</v>
      </c>
      <c r="H325" s="835" t="s">
        <v>3156</v>
      </c>
      <c r="I325" s="849">
        <v>2.1700000762939453</v>
      </c>
      <c r="J325" s="849">
        <v>50</v>
      </c>
      <c r="K325" s="850">
        <v>108.5</v>
      </c>
    </row>
    <row r="326" spans="1:11" ht="14.4" customHeight="1" x14ac:dyDescent="0.3">
      <c r="A326" s="831" t="s">
        <v>568</v>
      </c>
      <c r="B326" s="832" t="s">
        <v>569</v>
      </c>
      <c r="C326" s="835" t="s">
        <v>612</v>
      </c>
      <c r="D326" s="863" t="s">
        <v>613</v>
      </c>
      <c r="E326" s="835" t="s">
        <v>2853</v>
      </c>
      <c r="F326" s="863" t="s">
        <v>2854</v>
      </c>
      <c r="G326" s="835" t="s">
        <v>3157</v>
      </c>
      <c r="H326" s="835" t="s">
        <v>3158</v>
      </c>
      <c r="I326" s="849">
        <v>21.239999771118164</v>
      </c>
      <c r="J326" s="849">
        <v>50</v>
      </c>
      <c r="K326" s="850">
        <v>1062</v>
      </c>
    </row>
    <row r="327" spans="1:11" ht="14.4" customHeight="1" x14ac:dyDescent="0.3">
      <c r="A327" s="831" t="s">
        <v>568</v>
      </c>
      <c r="B327" s="832" t="s">
        <v>569</v>
      </c>
      <c r="C327" s="835" t="s">
        <v>612</v>
      </c>
      <c r="D327" s="863" t="s">
        <v>613</v>
      </c>
      <c r="E327" s="835" t="s">
        <v>2853</v>
      </c>
      <c r="F327" s="863" t="s">
        <v>2854</v>
      </c>
      <c r="G327" s="835" t="s">
        <v>3355</v>
      </c>
      <c r="H327" s="835" t="s">
        <v>3356</v>
      </c>
      <c r="I327" s="849">
        <v>2.5099999904632568</v>
      </c>
      <c r="J327" s="849">
        <v>100</v>
      </c>
      <c r="K327" s="850">
        <v>251</v>
      </c>
    </row>
    <row r="328" spans="1:11" ht="14.4" customHeight="1" x14ac:dyDescent="0.3">
      <c r="A328" s="831" t="s">
        <v>568</v>
      </c>
      <c r="B328" s="832" t="s">
        <v>569</v>
      </c>
      <c r="C328" s="835" t="s">
        <v>612</v>
      </c>
      <c r="D328" s="863" t="s">
        <v>613</v>
      </c>
      <c r="E328" s="835" t="s">
        <v>2853</v>
      </c>
      <c r="F328" s="863" t="s">
        <v>2854</v>
      </c>
      <c r="G328" s="835" t="s">
        <v>3357</v>
      </c>
      <c r="H328" s="835" t="s">
        <v>3358</v>
      </c>
      <c r="I328" s="849">
        <v>2</v>
      </c>
      <c r="J328" s="849">
        <v>30</v>
      </c>
      <c r="K328" s="850">
        <v>60</v>
      </c>
    </row>
    <row r="329" spans="1:11" ht="14.4" customHeight="1" x14ac:dyDescent="0.3">
      <c r="A329" s="831" t="s">
        <v>568</v>
      </c>
      <c r="B329" s="832" t="s">
        <v>569</v>
      </c>
      <c r="C329" s="835" t="s">
        <v>612</v>
      </c>
      <c r="D329" s="863" t="s">
        <v>613</v>
      </c>
      <c r="E329" s="835" t="s">
        <v>3169</v>
      </c>
      <c r="F329" s="863" t="s">
        <v>3170</v>
      </c>
      <c r="G329" s="835" t="s">
        <v>3359</v>
      </c>
      <c r="H329" s="835" t="s">
        <v>3360</v>
      </c>
      <c r="I329" s="849">
        <v>150</v>
      </c>
      <c r="J329" s="849">
        <v>10</v>
      </c>
      <c r="K329" s="850">
        <v>1500.0400390625</v>
      </c>
    </row>
    <row r="330" spans="1:11" ht="14.4" customHeight="1" x14ac:dyDescent="0.3">
      <c r="A330" s="831" t="s">
        <v>568</v>
      </c>
      <c r="B330" s="832" t="s">
        <v>569</v>
      </c>
      <c r="C330" s="835" t="s">
        <v>612</v>
      </c>
      <c r="D330" s="863" t="s">
        <v>613</v>
      </c>
      <c r="E330" s="835" t="s">
        <v>3169</v>
      </c>
      <c r="F330" s="863" t="s">
        <v>3170</v>
      </c>
      <c r="G330" s="835" t="s">
        <v>3173</v>
      </c>
      <c r="H330" s="835" t="s">
        <v>3174</v>
      </c>
      <c r="I330" s="849">
        <v>10.170000076293945</v>
      </c>
      <c r="J330" s="849">
        <v>200</v>
      </c>
      <c r="K330" s="850">
        <v>2034</v>
      </c>
    </row>
    <row r="331" spans="1:11" ht="14.4" customHeight="1" x14ac:dyDescent="0.3">
      <c r="A331" s="831" t="s">
        <v>568</v>
      </c>
      <c r="B331" s="832" t="s">
        <v>569</v>
      </c>
      <c r="C331" s="835" t="s">
        <v>612</v>
      </c>
      <c r="D331" s="863" t="s">
        <v>613</v>
      </c>
      <c r="E331" s="835" t="s">
        <v>3169</v>
      </c>
      <c r="F331" s="863" t="s">
        <v>3170</v>
      </c>
      <c r="G331" s="835" t="s">
        <v>3361</v>
      </c>
      <c r="H331" s="835" t="s">
        <v>3362</v>
      </c>
      <c r="I331" s="849">
        <v>56.745000839233398</v>
      </c>
      <c r="J331" s="849">
        <v>100</v>
      </c>
      <c r="K331" s="850">
        <v>5674.300048828125</v>
      </c>
    </row>
    <row r="332" spans="1:11" ht="14.4" customHeight="1" x14ac:dyDescent="0.3">
      <c r="A332" s="831" t="s">
        <v>568</v>
      </c>
      <c r="B332" s="832" t="s">
        <v>569</v>
      </c>
      <c r="C332" s="835" t="s">
        <v>612</v>
      </c>
      <c r="D332" s="863" t="s">
        <v>613</v>
      </c>
      <c r="E332" s="835" t="s">
        <v>3169</v>
      </c>
      <c r="F332" s="863" t="s">
        <v>3170</v>
      </c>
      <c r="G332" s="835" t="s">
        <v>3179</v>
      </c>
      <c r="H332" s="835" t="s">
        <v>3180</v>
      </c>
      <c r="I332" s="849">
        <v>62.650001525878906</v>
      </c>
      <c r="J332" s="849">
        <v>66</v>
      </c>
      <c r="K332" s="850">
        <v>4135.14990234375</v>
      </c>
    </row>
    <row r="333" spans="1:11" ht="14.4" customHeight="1" x14ac:dyDescent="0.3">
      <c r="A333" s="831" t="s">
        <v>568</v>
      </c>
      <c r="B333" s="832" t="s">
        <v>569</v>
      </c>
      <c r="C333" s="835" t="s">
        <v>612</v>
      </c>
      <c r="D333" s="863" t="s">
        <v>613</v>
      </c>
      <c r="E333" s="835" t="s">
        <v>3169</v>
      </c>
      <c r="F333" s="863" t="s">
        <v>3170</v>
      </c>
      <c r="G333" s="835" t="s">
        <v>3363</v>
      </c>
      <c r="H333" s="835" t="s">
        <v>3364</v>
      </c>
      <c r="I333" s="849">
        <v>65.449996948242188</v>
      </c>
      <c r="J333" s="849">
        <v>50</v>
      </c>
      <c r="K333" s="850">
        <v>3272.449951171875</v>
      </c>
    </row>
    <row r="334" spans="1:11" ht="14.4" customHeight="1" x14ac:dyDescent="0.3">
      <c r="A334" s="831" t="s">
        <v>568</v>
      </c>
      <c r="B334" s="832" t="s">
        <v>569</v>
      </c>
      <c r="C334" s="835" t="s">
        <v>612</v>
      </c>
      <c r="D334" s="863" t="s">
        <v>613</v>
      </c>
      <c r="E334" s="835" t="s">
        <v>3181</v>
      </c>
      <c r="F334" s="863" t="s">
        <v>3182</v>
      </c>
      <c r="G334" s="835" t="s">
        <v>3183</v>
      </c>
      <c r="H334" s="835" t="s">
        <v>3184</v>
      </c>
      <c r="I334" s="849">
        <v>24.729999542236328</v>
      </c>
      <c r="J334" s="849">
        <v>36</v>
      </c>
      <c r="K334" s="850">
        <v>890.0999755859375</v>
      </c>
    </row>
    <row r="335" spans="1:11" ht="14.4" customHeight="1" x14ac:dyDescent="0.3">
      <c r="A335" s="831" t="s">
        <v>568</v>
      </c>
      <c r="B335" s="832" t="s">
        <v>569</v>
      </c>
      <c r="C335" s="835" t="s">
        <v>612</v>
      </c>
      <c r="D335" s="863" t="s">
        <v>613</v>
      </c>
      <c r="E335" s="835" t="s">
        <v>2869</v>
      </c>
      <c r="F335" s="863" t="s">
        <v>2870</v>
      </c>
      <c r="G335" s="835" t="s">
        <v>3365</v>
      </c>
      <c r="H335" s="835" t="s">
        <v>3366</v>
      </c>
      <c r="I335" s="849">
        <v>0.47999998927116394</v>
      </c>
      <c r="J335" s="849">
        <v>100</v>
      </c>
      <c r="K335" s="850">
        <v>48</v>
      </c>
    </row>
    <row r="336" spans="1:11" ht="14.4" customHeight="1" x14ac:dyDescent="0.3">
      <c r="A336" s="831" t="s">
        <v>568</v>
      </c>
      <c r="B336" s="832" t="s">
        <v>569</v>
      </c>
      <c r="C336" s="835" t="s">
        <v>612</v>
      </c>
      <c r="D336" s="863" t="s">
        <v>613</v>
      </c>
      <c r="E336" s="835" t="s">
        <v>2869</v>
      </c>
      <c r="F336" s="863" t="s">
        <v>2870</v>
      </c>
      <c r="G336" s="835" t="s">
        <v>2873</v>
      </c>
      <c r="H336" s="835" t="s">
        <v>2874</v>
      </c>
      <c r="I336" s="849">
        <v>0.30000001192092896</v>
      </c>
      <c r="J336" s="849">
        <v>100</v>
      </c>
      <c r="K336" s="850">
        <v>30</v>
      </c>
    </row>
    <row r="337" spans="1:11" ht="14.4" customHeight="1" x14ac:dyDescent="0.3">
      <c r="A337" s="831" t="s">
        <v>568</v>
      </c>
      <c r="B337" s="832" t="s">
        <v>569</v>
      </c>
      <c r="C337" s="835" t="s">
        <v>612</v>
      </c>
      <c r="D337" s="863" t="s">
        <v>613</v>
      </c>
      <c r="E337" s="835" t="s">
        <v>2869</v>
      </c>
      <c r="F337" s="863" t="s">
        <v>2870</v>
      </c>
      <c r="G337" s="835" t="s">
        <v>3185</v>
      </c>
      <c r="H337" s="835" t="s">
        <v>3186</v>
      </c>
      <c r="I337" s="849">
        <v>0.30000001192092896</v>
      </c>
      <c r="J337" s="849">
        <v>100</v>
      </c>
      <c r="K337" s="850">
        <v>30</v>
      </c>
    </row>
    <row r="338" spans="1:11" ht="14.4" customHeight="1" x14ac:dyDescent="0.3">
      <c r="A338" s="831" t="s">
        <v>568</v>
      </c>
      <c r="B338" s="832" t="s">
        <v>569</v>
      </c>
      <c r="C338" s="835" t="s">
        <v>612</v>
      </c>
      <c r="D338" s="863" t="s">
        <v>613</v>
      </c>
      <c r="E338" s="835" t="s">
        <v>2869</v>
      </c>
      <c r="F338" s="863" t="s">
        <v>2870</v>
      </c>
      <c r="G338" s="835" t="s">
        <v>2875</v>
      </c>
      <c r="H338" s="835" t="s">
        <v>2876</v>
      </c>
      <c r="I338" s="849">
        <v>0.54500001668930054</v>
      </c>
      <c r="J338" s="849">
        <v>200</v>
      </c>
      <c r="K338" s="850">
        <v>109</v>
      </c>
    </row>
    <row r="339" spans="1:11" ht="14.4" customHeight="1" x14ac:dyDescent="0.3">
      <c r="A339" s="831" t="s">
        <v>568</v>
      </c>
      <c r="B339" s="832" t="s">
        <v>569</v>
      </c>
      <c r="C339" s="835" t="s">
        <v>612</v>
      </c>
      <c r="D339" s="863" t="s">
        <v>613</v>
      </c>
      <c r="E339" s="835" t="s">
        <v>2869</v>
      </c>
      <c r="F339" s="863" t="s">
        <v>2870</v>
      </c>
      <c r="G339" s="835" t="s">
        <v>3367</v>
      </c>
      <c r="H339" s="835" t="s">
        <v>3368</v>
      </c>
      <c r="I339" s="849">
        <v>1.7999999523162842</v>
      </c>
      <c r="J339" s="849">
        <v>100</v>
      </c>
      <c r="K339" s="850">
        <v>180</v>
      </c>
    </row>
    <row r="340" spans="1:11" ht="14.4" customHeight="1" x14ac:dyDescent="0.3">
      <c r="A340" s="831" t="s">
        <v>568</v>
      </c>
      <c r="B340" s="832" t="s">
        <v>569</v>
      </c>
      <c r="C340" s="835" t="s">
        <v>612</v>
      </c>
      <c r="D340" s="863" t="s">
        <v>613</v>
      </c>
      <c r="E340" s="835" t="s">
        <v>2883</v>
      </c>
      <c r="F340" s="863" t="s">
        <v>2884</v>
      </c>
      <c r="G340" s="835" t="s">
        <v>3187</v>
      </c>
      <c r="H340" s="835" t="s">
        <v>3188</v>
      </c>
      <c r="I340" s="849">
        <v>15.729999542236328</v>
      </c>
      <c r="J340" s="849">
        <v>50</v>
      </c>
      <c r="K340" s="850">
        <v>786.5</v>
      </c>
    </row>
    <row r="341" spans="1:11" ht="14.4" customHeight="1" x14ac:dyDescent="0.3">
      <c r="A341" s="831" t="s">
        <v>568</v>
      </c>
      <c r="B341" s="832" t="s">
        <v>569</v>
      </c>
      <c r="C341" s="835" t="s">
        <v>612</v>
      </c>
      <c r="D341" s="863" t="s">
        <v>613</v>
      </c>
      <c r="E341" s="835" t="s">
        <v>2883</v>
      </c>
      <c r="F341" s="863" t="s">
        <v>2884</v>
      </c>
      <c r="G341" s="835" t="s">
        <v>3189</v>
      </c>
      <c r="H341" s="835" t="s">
        <v>3190</v>
      </c>
      <c r="I341" s="849">
        <v>15.729999542236328</v>
      </c>
      <c r="J341" s="849">
        <v>50</v>
      </c>
      <c r="K341" s="850">
        <v>786.5</v>
      </c>
    </row>
    <row r="342" spans="1:11" ht="14.4" customHeight="1" x14ac:dyDescent="0.3">
      <c r="A342" s="831" t="s">
        <v>568</v>
      </c>
      <c r="B342" s="832" t="s">
        <v>569</v>
      </c>
      <c r="C342" s="835" t="s">
        <v>612</v>
      </c>
      <c r="D342" s="863" t="s">
        <v>613</v>
      </c>
      <c r="E342" s="835" t="s">
        <v>2883</v>
      </c>
      <c r="F342" s="863" t="s">
        <v>2884</v>
      </c>
      <c r="G342" s="835" t="s">
        <v>3191</v>
      </c>
      <c r="H342" s="835" t="s">
        <v>3192</v>
      </c>
      <c r="I342" s="849">
        <v>15.729999542236328</v>
      </c>
      <c r="J342" s="849">
        <v>50</v>
      </c>
      <c r="K342" s="850">
        <v>786.5</v>
      </c>
    </row>
    <row r="343" spans="1:11" ht="14.4" customHeight="1" x14ac:dyDescent="0.3">
      <c r="A343" s="831" t="s">
        <v>568</v>
      </c>
      <c r="B343" s="832" t="s">
        <v>569</v>
      </c>
      <c r="C343" s="835" t="s">
        <v>612</v>
      </c>
      <c r="D343" s="863" t="s">
        <v>613</v>
      </c>
      <c r="E343" s="835" t="s">
        <v>2883</v>
      </c>
      <c r="F343" s="863" t="s">
        <v>2884</v>
      </c>
      <c r="G343" s="835" t="s">
        <v>3193</v>
      </c>
      <c r="H343" s="835" t="s">
        <v>3194</v>
      </c>
      <c r="I343" s="849">
        <v>15.470000267028809</v>
      </c>
      <c r="J343" s="849">
        <v>50</v>
      </c>
      <c r="K343" s="850">
        <v>773.5</v>
      </c>
    </row>
    <row r="344" spans="1:11" ht="14.4" customHeight="1" x14ac:dyDescent="0.3">
      <c r="A344" s="831" t="s">
        <v>568</v>
      </c>
      <c r="B344" s="832" t="s">
        <v>569</v>
      </c>
      <c r="C344" s="835" t="s">
        <v>612</v>
      </c>
      <c r="D344" s="863" t="s">
        <v>613</v>
      </c>
      <c r="E344" s="835" t="s">
        <v>2883</v>
      </c>
      <c r="F344" s="863" t="s">
        <v>2884</v>
      </c>
      <c r="G344" s="835" t="s">
        <v>3195</v>
      </c>
      <c r="H344" s="835" t="s">
        <v>3196</v>
      </c>
      <c r="I344" s="849">
        <v>15.729999542236328</v>
      </c>
      <c r="J344" s="849">
        <v>50</v>
      </c>
      <c r="K344" s="850">
        <v>786.5</v>
      </c>
    </row>
    <row r="345" spans="1:11" ht="14.4" customHeight="1" x14ac:dyDescent="0.3">
      <c r="A345" s="831" t="s">
        <v>568</v>
      </c>
      <c r="B345" s="832" t="s">
        <v>569</v>
      </c>
      <c r="C345" s="835" t="s">
        <v>612</v>
      </c>
      <c r="D345" s="863" t="s">
        <v>613</v>
      </c>
      <c r="E345" s="835" t="s">
        <v>2883</v>
      </c>
      <c r="F345" s="863" t="s">
        <v>2884</v>
      </c>
      <c r="G345" s="835" t="s">
        <v>2885</v>
      </c>
      <c r="H345" s="835" t="s">
        <v>2886</v>
      </c>
      <c r="I345" s="849">
        <v>8.4700002670288086</v>
      </c>
      <c r="J345" s="849">
        <v>40</v>
      </c>
      <c r="K345" s="850">
        <v>338.79998779296875</v>
      </c>
    </row>
    <row r="346" spans="1:11" ht="14.4" customHeight="1" x14ac:dyDescent="0.3">
      <c r="A346" s="831" t="s">
        <v>568</v>
      </c>
      <c r="B346" s="832" t="s">
        <v>569</v>
      </c>
      <c r="C346" s="835" t="s">
        <v>612</v>
      </c>
      <c r="D346" s="863" t="s">
        <v>613</v>
      </c>
      <c r="E346" s="835" t="s">
        <v>2883</v>
      </c>
      <c r="F346" s="863" t="s">
        <v>2884</v>
      </c>
      <c r="G346" s="835" t="s">
        <v>2889</v>
      </c>
      <c r="H346" s="835" t="s">
        <v>2890</v>
      </c>
      <c r="I346" s="849">
        <v>0.62666666507720947</v>
      </c>
      <c r="J346" s="849">
        <v>5000</v>
      </c>
      <c r="K346" s="850">
        <v>3130</v>
      </c>
    </row>
    <row r="347" spans="1:11" ht="14.4" customHeight="1" x14ac:dyDescent="0.3">
      <c r="A347" s="831" t="s">
        <v>568</v>
      </c>
      <c r="B347" s="832" t="s">
        <v>569</v>
      </c>
      <c r="C347" s="835" t="s">
        <v>612</v>
      </c>
      <c r="D347" s="863" t="s">
        <v>613</v>
      </c>
      <c r="E347" s="835" t="s">
        <v>2883</v>
      </c>
      <c r="F347" s="863" t="s">
        <v>2884</v>
      </c>
      <c r="G347" s="835" t="s">
        <v>2891</v>
      </c>
      <c r="H347" s="835" t="s">
        <v>2892</v>
      </c>
      <c r="I347" s="849">
        <v>0.62999999523162842</v>
      </c>
      <c r="J347" s="849">
        <v>8000</v>
      </c>
      <c r="K347" s="850">
        <v>5040</v>
      </c>
    </row>
    <row r="348" spans="1:11" ht="14.4" customHeight="1" x14ac:dyDescent="0.3">
      <c r="A348" s="831" t="s">
        <v>568</v>
      </c>
      <c r="B348" s="832" t="s">
        <v>569</v>
      </c>
      <c r="C348" s="835" t="s">
        <v>612</v>
      </c>
      <c r="D348" s="863" t="s">
        <v>613</v>
      </c>
      <c r="E348" s="835" t="s">
        <v>2883</v>
      </c>
      <c r="F348" s="863" t="s">
        <v>2884</v>
      </c>
      <c r="G348" s="835" t="s">
        <v>3369</v>
      </c>
      <c r="H348" s="835" t="s">
        <v>3370</v>
      </c>
      <c r="I348" s="849">
        <v>0.62999999523162842</v>
      </c>
      <c r="J348" s="849">
        <v>8000</v>
      </c>
      <c r="K348" s="850">
        <v>5040</v>
      </c>
    </row>
    <row r="349" spans="1:11" ht="14.4" customHeight="1" x14ac:dyDescent="0.3">
      <c r="A349" s="831" t="s">
        <v>568</v>
      </c>
      <c r="B349" s="832" t="s">
        <v>569</v>
      </c>
      <c r="C349" s="835" t="s">
        <v>612</v>
      </c>
      <c r="D349" s="863" t="s">
        <v>613</v>
      </c>
      <c r="E349" s="835" t="s">
        <v>3197</v>
      </c>
      <c r="F349" s="863" t="s">
        <v>3198</v>
      </c>
      <c r="G349" s="835" t="s">
        <v>3199</v>
      </c>
      <c r="H349" s="835" t="s">
        <v>3200</v>
      </c>
      <c r="I349" s="849">
        <v>319.91000366210937</v>
      </c>
      <c r="J349" s="849">
        <v>20</v>
      </c>
      <c r="K349" s="850">
        <v>6398.240234375</v>
      </c>
    </row>
    <row r="350" spans="1:11" ht="14.4" customHeight="1" x14ac:dyDescent="0.3">
      <c r="A350" s="831" t="s">
        <v>568</v>
      </c>
      <c r="B350" s="832" t="s">
        <v>569</v>
      </c>
      <c r="C350" s="835" t="s">
        <v>612</v>
      </c>
      <c r="D350" s="863" t="s">
        <v>613</v>
      </c>
      <c r="E350" s="835" t="s">
        <v>3197</v>
      </c>
      <c r="F350" s="863" t="s">
        <v>3198</v>
      </c>
      <c r="G350" s="835" t="s">
        <v>3201</v>
      </c>
      <c r="H350" s="835" t="s">
        <v>3202</v>
      </c>
      <c r="I350" s="849">
        <v>928.20001220703125</v>
      </c>
      <c r="J350" s="849">
        <v>10</v>
      </c>
      <c r="K350" s="850">
        <v>9282.0302734375</v>
      </c>
    </row>
    <row r="351" spans="1:11" ht="14.4" customHeight="1" x14ac:dyDescent="0.3">
      <c r="A351" s="831" t="s">
        <v>568</v>
      </c>
      <c r="B351" s="832" t="s">
        <v>569</v>
      </c>
      <c r="C351" s="835" t="s">
        <v>612</v>
      </c>
      <c r="D351" s="863" t="s">
        <v>613</v>
      </c>
      <c r="E351" s="835" t="s">
        <v>3211</v>
      </c>
      <c r="F351" s="863" t="s">
        <v>3212</v>
      </c>
      <c r="G351" s="835" t="s">
        <v>3213</v>
      </c>
      <c r="H351" s="835" t="s">
        <v>3214</v>
      </c>
      <c r="I351" s="849">
        <v>18.334999561309814</v>
      </c>
      <c r="J351" s="849">
        <v>60</v>
      </c>
      <c r="K351" s="850">
        <v>1100.1000366210937</v>
      </c>
    </row>
    <row r="352" spans="1:11" ht="14.4" customHeight="1" x14ac:dyDescent="0.3">
      <c r="A352" s="831" t="s">
        <v>568</v>
      </c>
      <c r="B352" s="832" t="s">
        <v>569</v>
      </c>
      <c r="C352" s="835" t="s">
        <v>612</v>
      </c>
      <c r="D352" s="863" t="s">
        <v>613</v>
      </c>
      <c r="E352" s="835" t="s">
        <v>3211</v>
      </c>
      <c r="F352" s="863" t="s">
        <v>3212</v>
      </c>
      <c r="G352" s="835" t="s">
        <v>3371</v>
      </c>
      <c r="H352" s="835" t="s">
        <v>3372</v>
      </c>
      <c r="I352" s="849">
        <v>15.390000343322754</v>
      </c>
      <c r="J352" s="849">
        <v>50</v>
      </c>
      <c r="K352" s="850">
        <v>769.5</v>
      </c>
    </row>
    <row r="353" spans="1:11" ht="14.4" customHeight="1" x14ac:dyDescent="0.3">
      <c r="A353" s="831" t="s">
        <v>568</v>
      </c>
      <c r="B353" s="832" t="s">
        <v>569</v>
      </c>
      <c r="C353" s="835" t="s">
        <v>612</v>
      </c>
      <c r="D353" s="863" t="s">
        <v>613</v>
      </c>
      <c r="E353" s="835" t="s">
        <v>3211</v>
      </c>
      <c r="F353" s="863" t="s">
        <v>3212</v>
      </c>
      <c r="G353" s="835" t="s">
        <v>3373</v>
      </c>
      <c r="H353" s="835" t="s">
        <v>3374</v>
      </c>
      <c r="I353" s="849">
        <v>34.099998474121094</v>
      </c>
      <c r="J353" s="849">
        <v>70</v>
      </c>
      <c r="K353" s="850">
        <v>2386.8400268554687</v>
      </c>
    </row>
    <row r="354" spans="1:11" ht="14.4" customHeight="1" x14ac:dyDescent="0.3">
      <c r="A354" s="831" t="s">
        <v>568</v>
      </c>
      <c r="B354" s="832" t="s">
        <v>569</v>
      </c>
      <c r="C354" s="835" t="s">
        <v>612</v>
      </c>
      <c r="D354" s="863" t="s">
        <v>613</v>
      </c>
      <c r="E354" s="835" t="s">
        <v>3211</v>
      </c>
      <c r="F354" s="863" t="s">
        <v>3212</v>
      </c>
      <c r="G354" s="835" t="s">
        <v>3375</v>
      </c>
      <c r="H354" s="835" t="s">
        <v>3376</v>
      </c>
      <c r="I354" s="849">
        <v>20.899999618530273</v>
      </c>
      <c r="J354" s="849">
        <v>80</v>
      </c>
      <c r="K354" s="850">
        <v>1671.739990234375</v>
      </c>
    </row>
    <row r="355" spans="1:11" ht="14.4" customHeight="1" x14ac:dyDescent="0.3">
      <c r="A355" s="831" t="s">
        <v>568</v>
      </c>
      <c r="B355" s="832" t="s">
        <v>569</v>
      </c>
      <c r="C355" s="835" t="s">
        <v>612</v>
      </c>
      <c r="D355" s="863" t="s">
        <v>613</v>
      </c>
      <c r="E355" s="835" t="s">
        <v>3211</v>
      </c>
      <c r="F355" s="863" t="s">
        <v>3212</v>
      </c>
      <c r="G355" s="835" t="s">
        <v>3377</v>
      </c>
      <c r="H355" s="835" t="s">
        <v>3378</v>
      </c>
      <c r="I355" s="849">
        <v>3146</v>
      </c>
      <c r="J355" s="849">
        <v>1</v>
      </c>
      <c r="K355" s="850">
        <v>3146</v>
      </c>
    </row>
    <row r="356" spans="1:11" ht="14.4" customHeight="1" x14ac:dyDescent="0.3">
      <c r="A356" s="831" t="s">
        <v>568</v>
      </c>
      <c r="B356" s="832" t="s">
        <v>569</v>
      </c>
      <c r="C356" s="835" t="s">
        <v>612</v>
      </c>
      <c r="D356" s="863" t="s">
        <v>613</v>
      </c>
      <c r="E356" s="835" t="s">
        <v>3211</v>
      </c>
      <c r="F356" s="863" t="s">
        <v>3212</v>
      </c>
      <c r="G356" s="835" t="s">
        <v>3379</v>
      </c>
      <c r="H356" s="835" t="s">
        <v>3380</v>
      </c>
      <c r="I356" s="849">
        <v>3146</v>
      </c>
      <c r="J356" s="849">
        <v>1</v>
      </c>
      <c r="K356" s="850">
        <v>3146</v>
      </c>
    </row>
    <row r="357" spans="1:11" ht="14.4" customHeight="1" x14ac:dyDescent="0.3">
      <c r="A357" s="831" t="s">
        <v>568</v>
      </c>
      <c r="B357" s="832" t="s">
        <v>569</v>
      </c>
      <c r="C357" s="835" t="s">
        <v>612</v>
      </c>
      <c r="D357" s="863" t="s">
        <v>613</v>
      </c>
      <c r="E357" s="835" t="s">
        <v>3211</v>
      </c>
      <c r="F357" s="863" t="s">
        <v>3212</v>
      </c>
      <c r="G357" s="835" t="s">
        <v>3381</v>
      </c>
      <c r="H357" s="835" t="s">
        <v>3382</v>
      </c>
      <c r="I357" s="849">
        <v>21.729999542236328</v>
      </c>
      <c r="J357" s="849">
        <v>30</v>
      </c>
      <c r="K357" s="850">
        <v>651.80999755859375</v>
      </c>
    </row>
    <row r="358" spans="1:11" ht="14.4" customHeight="1" x14ac:dyDescent="0.3">
      <c r="A358" s="831" t="s">
        <v>568</v>
      </c>
      <c r="B358" s="832" t="s">
        <v>569</v>
      </c>
      <c r="C358" s="835" t="s">
        <v>612</v>
      </c>
      <c r="D358" s="863" t="s">
        <v>613</v>
      </c>
      <c r="E358" s="835" t="s">
        <v>3211</v>
      </c>
      <c r="F358" s="863" t="s">
        <v>3212</v>
      </c>
      <c r="G358" s="835" t="s">
        <v>3221</v>
      </c>
      <c r="H358" s="835" t="s">
        <v>3222</v>
      </c>
      <c r="I358" s="849">
        <v>50.599998474121094</v>
      </c>
      <c r="J358" s="849">
        <v>40</v>
      </c>
      <c r="K358" s="850">
        <v>2024.0799560546875</v>
      </c>
    </row>
    <row r="359" spans="1:11" ht="14.4" customHeight="1" x14ac:dyDescent="0.3">
      <c r="A359" s="831" t="s">
        <v>568</v>
      </c>
      <c r="B359" s="832" t="s">
        <v>569</v>
      </c>
      <c r="C359" s="835" t="s">
        <v>612</v>
      </c>
      <c r="D359" s="863" t="s">
        <v>613</v>
      </c>
      <c r="E359" s="835" t="s">
        <v>3211</v>
      </c>
      <c r="F359" s="863" t="s">
        <v>3212</v>
      </c>
      <c r="G359" s="835" t="s">
        <v>3223</v>
      </c>
      <c r="H359" s="835" t="s">
        <v>3224</v>
      </c>
      <c r="I359" s="849">
        <v>273.45999145507812</v>
      </c>
      <c r="J359" s="849">
        <v>10</v>
      </c>
      <c r="K359" s="850">
        <v>2734.60009765625</v>
      </c>
    </row>
    <row r="360" spans="1:11" ht="14.4" customHeight="1" x14ac:dyDescent="0.3">
      <c r="A360" s="831" t="s">
        <v>568</v>
      </c>
      <c r="B360" s="832" t="s">
        <v>569</v>
      </c>
      <c r="C360" s="835" t="s">
        <v>612</v>
      </c>
      <c r="D360" s="863" t="s">
        <v>613</v>
      </c>
      <c r="E360" s="835" t="s">
        <v>3211</v>
      </c>
      <c r="F360" s="863" t="s">
        <v>3212</v>
      </c>
      <c r="G360" s="835" t="s">
        <v>3225</v>
      </c>
      <c r="H360" s="835" t="s">
        <v>3226</v>
      </c>
      <c r="I360" s="849">
        <v>511.82998657226562</v>
      </c>
      <c r="J360" s="849">
        <v>10</v>
      </c>
      <c r="K360" s="850">
        <v>5118.2998046875</v>
      </c>
    </row>
    <row r="361" spans="1:11" ht="14.4" customHeight="1" x14ac:dyDescent="0.3">
      <c r="A361" s="831" t="s">
        <v>568</v>
      </c>
      <c r="B361" s="832" t="s">
        <v>569</v>
      </c>
      <c r="C361" s="835" t="s">
        <v>591</v>
      </c>
      <c r="D361" s="863" t="s">
        <v>592</v>
      </c>
      <c r="E361" s="835" t="s">
        <v>2893</v>
      </c>
      <c r="F361" s="863" t="s">
        <v>2894</v>
      </c>
      <c r="G361" s="835" t="s">
        <v>2899</v>
      </c>
      <c r="H361" s="835" t="s">
        <v>2900</v>
      </c>
      <c r="I361" s="849">
        <v>141.58000183105469</v>
      </c>
      <c r="J361" s="849">
        <v>2</v>
      </c>
      <c r="K361" s="850">
        <v>283.16000366210937</v>
      </c>
    </row>
    <row r="362" spans="1:11" ht="14.4" customHeight="1" x14ac:dyDescent="0.3">
      <c r="A362" s="831" t="s">
        <v>568</v>
      </c>
      <c r="B362" s="832" t="s">
        <v>569</v>
      </c>
      <c r="C362" s="835" t="s">
        <v>591</v>
      </c>
      <c r="D362" s="863" t="s">
        <v>592</v>
      </c>
      <c r="E362" s="835" t="s">
        <v>2845</v>
      </c>
      <c r="F362" s="863" t="s">
        <v>2846</v>
      </c>
      <c r="G362" s="835" t="s">
        <v>3383</v>
      </c>
      <c r="H362" s="835" t="s">
        <v>3384</v>
      </c>
      <c r="I362" s="849">
        <v>0.5899999737739563</v>
      </c>
      <c r="J362" s="849">
        <v>500</v>
      </c>
      <c r="K362" s="850">
        <v>295</v>
      </c>
    </row>
    <row r="363" spans="1:11" ht="14.4" customHeight="1" x14ac:dyDescent="0.3">
      <c r="A363" s="831" t="s">
        <v>568</v>
      </c>
      <c r="B363" s="832" t="s">
        <v>569</v>
      </c>
      <c r="C363" s="835" t="s">
        <v>591</v>
      </c>
      <c r="D363" s="863" t="s">
        <v>592</v>
      </c>
      <c r="E363" s="835" t="s">
        <v>2845</v>
      </c>
      <c r="F363" s="863" t="s">
        <v>2846</v>
      </c>
      <c r="G363" s="835" t="s">
        <v>3385</v>
      </c>
      <c r="H363" s="835" t="s">
        <v>3386</v>
      </c>
      <c r="I363" s="849">
        <v>6.320000171661377</v>
      </c>
      <c r="J363" s="849">
        <v>100</v>
      </c>
      <c r="K363" s="850">
        <v>632</v>
      </c>
    </row>
    <row r="364" spans="1:11" ht="14.4" customHeight="1" x14ac:dyDescent="0.3">
      <c r="A364" s="831" t="s">
        <v>568</v>
      </c>
      <c r="B364" s="832" t="s">
        <v>569</v>
      </c>
      <c r="C364" s="835" t="s">
        <v>591</v>
      </c>
      <c r="D364" s="863" t="s">
        <v>592</v>
      </c>
      <c r="E364" s="835" t="s">
        <v>2845</v>
      </c>
      <c r="F364" s="863" t="s">
        <v>2846</v>
      </c>
      <c r="G364" s="835" t="s">
        <v>2971</v>
      </c>
      <c r="H364" s="835" t="s">
        <v>2972</v>
      </c>
      <c r="I364" s="849">
        <v>1.3799999952316284</v>
      </c>
      <c r="J364" s="849">
        <v>1550</v>
      </c>
      <c r="K364" s="850">
        <v>2139</v>
      </c>
    </row>
    <row r="365" spans="1:11" ht="14.4" customHeight="1" x14ac:dyDescent="0.3">
      <c r="A365" s="831" t="s">
        <v>568</v>
      </c>
      <c r="B365" s="832" t="s">
        <v>569</v>
      </c>
      <c r="C365" s="835" t="s">
        <v>591</v>
      </c>
      <c r="D365" s="863" t="s">
        <v>592</v>
      </c>
      <c r="E365" s="835" t="s">
        <v>2845</v>
      </c>
      <c r="F365" s="863" t="s">
        <v>2846</v>
      </c>
      <c r="G365" s="835" t="s">
        <v>2973</v>
      </c>
      <c r="H365" s="835" t="s">
        <v>2974</v>
      </c>
      <c r="I365" s="849">
        <v>0.85500001907348633</v>
      </c>
      <c r="J365" s="849">
        <v>400</v>
      </c>
      <c r="K365" s="850">
        <v>342</v>
      </c>
    </row>
    <row r="366" spans="1:11" ht="14.4" customHeight="1" x14ac:dyDescent="0.3">
      <c r="A366" s="831" t="s">
        <v>568</v>
      </c>
      <c r="B366" s="832" t="s">
        <v>569</v>
      </c>
      <c r="C366" s="835" t="s">
        <v>591</v>
      </c>
      <c r="D366" s="863" t="s">
        <v>592</v>
      </c>
      <c r="E366" s="835" t="s">
        <v>2845</v>
      </c>
      <c r="F366" s="863" t="s">
        <v>2846</v>
      </c>
      <c r="G366" s="835" t="s">
        <v>2975</v>
      </c>
      <c r="H366" s="835" t="s">
        <v>2976</v>
      </c>
      <c r="I366" s="849">
        <v>1.5166666507720947</v>
      </c>
      <c r="J366" s="849">
        <v>250</v>
      </c>
      <c r="K366" s="850">
        <v>379</v>
      </c>
    </row>
    <row r="367" spans="1:11" ht="14.4" customHeight="1" x14ac:dyDescent="0.3">
      <c r="A367" s="831" t="s">
        <v>568</v>
      </c>
      <c r="B367" s="832" t="s">
        <v>569</v>
      </c>
      <c r="C367" s="835" t="s">
        <v>591</v>
      </c>
      <c r="D367" s="863" t="s">
        <v>592</v>
      </c>
      <c r="E367" s="835" t="s">
        <v>2845</v>
      </c>
      <c r="F367" s="863" t="s">
        <v>2846</v>
      </c>
      <c r="G367" s="835" t="s">
        <v>3387</v>
      </c>
      <c r="H367" s="835" t="s">
        <v>3388</v>
      </c>
      <c r="I367" s="849">
        <v>5.8299999237060547</v>
      </c>
      <c r="J367" s="849">
        <v>24</v>
      </c>
      <c r="K367" s="850">
        <v>139.91999816894531</v>
      </c>
    </row>
    <row r="368" spans="1:11" ht="14.4" customHeight="1" x14ac:dyDescent="0.3">
      <c r="A368" s="831" t="s">
        <v>568</v>
      </c>
      <c r="B368" s="832" t="s">
        <v>569</v>
      </c>
      <c r="C368" s="835" t="s">
        <v>591</v>
      </c>
      <c r="D368" s="863" t="s">
        <v>592</v>
      </c>
      <c r="E368" s="835" t="s">
        <v>2845</v>
      </c>
      <c r="F368" s="863" t="s">
        <v>2846</v>
      </c>
      <c r="G368" s="835" t="s">
        <v>2979</v>
      </c>
      <c r="H368" s="835" t="s">
        <v>2980</v>
      </c>
      <c r="I368" s="849">
        <v>8.1242856979370117</v>
      </c>
      <c r="J368" s="849">
        <v>44</v>
      </c>
      <c r="K368" s="850">
        <v>357.53000259399414</v>
      </c>
    </row>
    <row r="369" spans="1:11" ht="14.4" customHeight="1" x14ac:dyDescent="0.3">
      <c r="A369" s="831" t="s">
        <v>568</v>
      </c>
      <c r="B369" s="832" t="s">
        <v>569</v>
      </c>
      <c r="C369" s="835" t="s">
        <v>591</v>
      </c>
      <c r="D369" s="863" t="s">
        <v>592</v>
      </c>
      <c r="E369" s="835" t="s">
        <v>2845</v>
      </c>
      <c r="F369" s="863" t="s">
        <v>2846</v>
      </c>
      <c r="G369" s="835" t="s">
        <v>2847</v>
      </c>
      <c r="H369" s="835" t="s">
        <v>2848</v>
      </c>
      <c r="I369" s="849">
        <v>26.170000076293945</v>
      </c>
      <c r="J369" s="849">
        <v>5</v>
      </c>
      <c r="K369" s="850">
        <v>130.85000038146973</v>
      </c>
    </row>
    <row r="370" spans="1:11" ht="14.4" customHeight="1" x14ac:dyDescent="0.3">
      <c r="A370" s="831" t="s">
        <v>568</v>
      </c>
      <c r="B370" s="832" t="s">
        <v>569</v>
      </c>
      <c r="C370" s="835" t="s">
        <v>591</v>
      </c>
      <c r="D370" s="863" t="s">
        <v>592</v>
      </c>
      <c r="E370" s="835" t="s">
        <v>2845</v>
      </c>
      <c r="F370" s="863" t="s">
        <v>2846</v>
      </c>
      <c r="G370" s="835" t="s">
        <v>3253</v>
      </c>
      <c r="H370" s="835" t="s">
        <v>3254</v>
      </c>
      <c r="I370" s="849">
        <v>15.026666641235352</v>
      </c>
      <c r="J370" s="849">
        <v>84</v>
      </c>
      <c r="K370" s="850">
        <v>1262.2200012207031</v>
      </c>
    </row>
    <row r="371" spans="1:11" ht="14.4" customHeight="1" x14ac:dyDescent="0.3">
      <c r="A371" s="831" t="s">
        <v>568</v>
      </c>
      <c r="B371" s="832" t="s">
        <v>569</v>
      </c>
      <c r="C371" s="835" t="s">
        <v>591</v>
      </c>
      <c r="D371" s="863" t="s">
        <v>592</v>
      </c>
      <c r="E371" s="835" t="s">
        <v>2845</v>
      </c>
      <c r="F371" s="863" t="s">
        <v>2846</v>
      </c>
      <c r="G371" s="835" t="s">
        <v>3389</v>
      </c>
      <c r="H371" s="835" t="s">
        <v>3390</v>
      </c>
      <c r="I371" s="849">
        <v>23.920000076293945</v>
      </c>
      <c r="J371" s="849">
        <v>47</v>
      </c>
      <c r="K371" s="850">
        <v>1124.2700080871582</v>
      </c>
    </row>
    <row r="372" spans="1:11" ht="14.4" customHeight="1" x14ac:dyDescent="0.3">
      <c r="A372" s="831" t="s">
        <v>568</v>
      </c>
      <c r="B372" s="832" t="s">
        <v>569</v>
      </c>
      <c r="C372" s="835" t="s">
        <v>591</v>
      </c>
      <c r="D372" s="863" t="s">
        <v>592</v>
      </c>
      <c r="E372" s="835" t="s">
        <v>2845</v>
      </c>
      <c r="F372" s="863" t="s">
        <v>2846</v>
      </c>
      <c r="G372" s="835" t="s">
        <v>2991</v>
      </c>
      <c r="H372" s="835" t="s">
        <v>2992</v>
      </c>
      <c r="I372" s="849">
        <v>25.559999465942383</v>
      </c>
      <c r="J372" s="849">
        <v>24</v>
      </c>
      <c r="K372" s="850">
        <v>613.44000244140625</v>
      </c>
    </row>
    <row r="373" spans="1:11" ht="14.4" customHeight="1" x14ac:dyDescent="0.3">
      <c r="A373" s="831" t="s">
        <v>568</v>
      </c>
      <c r="B373" s="832" t="s">
        <v>569</v>
      </c>
      <c r="C373" s="835" t="s">
        <v>591</v>
      </c>
      <c r="D373" s="863" t="s">
        <v>592</v>
      </c>
      <c r="E373" s="835" t="s">
        <v>2845</v>
      </c>
      <c r="F373" s="863" t="s">
        <v>2846</v>
      </c>
      <c r="G373" s="835" t="s">
        <v>2849</v>
      </c>
      <c r="H373" s="835" t="s">
        <v>2850</v>
      </c>
      <c r="I373" s="849">
        <v>41.540000915527344</v>
      </c>
      <c r="J373" s="849">
        <v>308</v>
      </c>
      <c r="K373" s="850">
        <v>12793.610229492188</v>
      </c>
    </row>
    <row r="374" spans="1:11" ht="14.4" customHeight="1" x14ac:dyDescent="0.3">
      <c r="A374" s="831" t="s">
        <v>568</v>
      </c>
      <c r="B374" s="832" t="s">
        <v>569</v>
      </c>
      <c r="C374" s="835" t="s">
        <v>591</v>
      </c>
      <c r="D374" s="863" t="s">
        <v>592</v>
      </c>
      <c r="E374" s="835" t="s">
        <v>2845</v>
      </c>
      <c r="F374" s="863" t="s">
        <v>2846</v>
      </c>
      <c r="G374" s="835" t="s">
        <v>3009</v>
      </c>
      <c r="H374" s="835" t="s">
        <v>3010</v>
      </c>
      <c r="I374" s="849">
        <v>66.239997863769531</v>
      </c>
      <c r="J374" s="849">
        <v>30</v>
      </c>
      <c r="K374" s="850">
        <v>1987.199951171875</v>
      </c>
    </row>
    <row r="375" spans="1:11" ht="14.4" customHeight="1" x14ac:dyDescent="0.3">
      <c r="A375" s="831" t="s">
        <v>568</v>
      </c>
      <c r="B375" s="832" t="s">
        <v>569</v>
      </c>
      <c r="C375" s="835" t="s">
        <v>591</v>
      </c>
      <c r="D375" s="863" t="s">
        <v>592</v>
      </c>
      <c r="E375" s="835" t="s">
        <v>2845</v>
      </c>
      <c r="F375" s="863" t="s">
        <v>2846</v>
      </c>
      <c r="G375" s="835" t="s">
        <v>2851</v>
      </c>
      <c r="H375" s="835" t="s">
        <v>2852</v>
      </c>
      <c r="I375" s="849">
        <v>0.66700001955032351</v>
      </c>
      <c r="J375" s="849">
        <v>2650</v>
      </c>
      <c r="K375" s="850">
        <v>1767</v>
      </c>
    </row>
    <row r="376" spans="1:11" ht="14.4" customHeight="1" x14ac:dyDescent="0.3">
      <c r="A376" s="831" t="s">
        <v>568</v>
      </c>
      <c r="B376" s="832" t="s">
        <v>569</v>
      </c>
      <c r="C376" s="835" t="s">
        <v>591</v>
      </c>
      <c r="D376" s="863" t="s">
        <v>592</v>
      </c>
      <c r="E376" s="835" t="s">
        <v>2853</v>
      </c>
      <c r="F376" s="863" t="s">
        <v>2854</v>
      </c>
      <c r="G376" s="835" t="s">
        <v>3391</v>
      </c>
      <c r="H376" s="835" t="s">
        <v>3392</v>
      </c>
      <c r="I376" s="849">
        <v>2.3599998950958252</v>
      </c>
      <c r="J376" s="849">
        <v>48</v>
      </c>
      <c r="K376" s="850">
        <v>113.5</v>
      </c>
    </row>
    <row r="377" spans="1:11" ht="14.4" customHeight="1" x14ac:dyDescent="0.3">
      <c r="A377" s="831" t="s">
        <v>568</v>
      </c>
      <c r="B377" s="832" t="s">
        <v>569</v>
      </c>
      <c r="C377" s="835" t="s">
        <v>591</v>
      </c>
      <c r="D377" s="863" t="s">
        <v>592</v>
      </c>
      <c r="E377" s="835" t="s">
        <v>2853</v>
      </c>
      <c r="F377" s="863" t="s">
        <v>2854</v>
      </c>
      <c r="G377" s="835" t="s">
        <v>3021</v>
      </c>
      <c r="H377" s="835" t="s">
        <v>3022</v>
      </c>
      <c r="I377" s="849">
        <v>2.3533332347869873</v>
      </c>
      <c r="J377" s="849">
        <v>150</v>
      </c>
      <c r="K377" s="850">
        <v>353</v>
      </c>
    </row>
    <row r="378" spans="1:11" ht="14.4" customHeight="1" x14ac:dyDescent="0.3">
      <c r="A378" s="831" t="s">
        <v>568</v>
      </c>
      <c r="B378" s="832" t="s">
        <v>569</v>
      </c>
      <c r="C378" s="835" t="s">
        <v>591</v>
      </c>
      <c r="D378" s="863" t="s">
        <v>592</v>
      </c>
      <c r="E378" s="835" t="s">
        <v>2853</v>
      </c>
      <c r="F378" s="863" t="s">
        <v>2854</v>
      </c>
      <c r="G378" s="835" t="s">
        <v>3023</v>
      </c>
      <c r="H378" s="835" t="s">
        <v>3024</v>
      </c>
      <c r="I378" s="849">
        <v>2.3599998950958252</v>
      </c>
      <c r="J378" s="849">
        <v>96</v>
      </c>
      <c r="K378" s="850">
        <v>226.62999725341797</v>
      </c>
    </row>
    <row r="379" spans="1:11" ht="14.4" customHeight="1" x14ac:dyDescent="0.3">
      <c r="A379" s="831" t="s">
        <v>568</v>
      </c>
      <c r="B379" s="832" t="s">
        <v>569</v>
      </c>
      <c r="C379" s="835" t="s">
        <v>591</v>
      </c>
      <c r="D379" s="863" t="s">
        <v>592</v>
      </c>
      <c r="E379" s="835" t="s">
        <v>2853</v>
      </c>
      <c r="F379" s="863" t="s">
        <v>2854</v>
      </c>
      <c r="G379" s="835" t="s">
        <v>3393</v>
      </c>
      <c r="H379" s="835" t="s">
        <v>3394</v>
      </c>
      <c r="I379" s="849">
        <v>2.3599998950958252</v>
      </c>
      <c r="J379" s="849">
        <v>100</v>
      </c>
      <c r="K379" s="850">
        <v>236</v>
      </c>
    </row>
    <row r="380" spans="1:11" ht="14.4" customHeight="1" x14ac:dyDescent="0.3">
      <c r="A380" s="831" t="s">
        <v>568</v>
      </c>
      <c r="B380" s="832" t="s">
        <v>569</v>
      </c>
      <c r="C380" s="835" t="s">
        <v>591</v>
      </c>
      <c r="D380" s="863" t="s">
        <v>592</v>
      </c>
      <c r="E380" s="835" t="s">
        <v>2853</v>
      </c>
      <c r="F380" s="863" t="s">
        <v>2854</v>
      </c>
      <c r="G380" s="835" t="s">
        <v>3395</v>
      </c>
      <c r="H380" s="835" t="s">
        <v>3396</v>
      </c>
      <c r="I380" s="849">
        <v>1.7000000476837158</v>
      </c>
      <c r="J380" s="849">
        <v>100</v>
      </c>
      <c r="K380" s="850">
        <v>170</v>
      </c>
    </row>
    <row r="381" spans="1:11" ht="14.4" customHeight="1" x14ac:dyDescent="0.3">
      <c r="A381" s="831" t="s">
        <v>568</v>
      </c>
      <c r="B381" s="832" t="s">
        <v>569</v>
      </c>
      <c r="C381" s="835" t="s">
        <v>591</v>
      </c>
      <c r="D381" s="863" t="s">
        <v>592</v>
      </c>
      <c r="E381" s="835" t="s">
        <v>2853</v>
      </c>
      <c r="F381" s="863" t="s">
        <v>2854</v>
      </c>
      <c r="G381" s="835" t="s">
        <v>3025</v>
      </c>
      <c r="H381" s="835" t="s">
        <v>3026</v>
      </c>
      <c r="I381" s="849">
        <v>1.6961538975055401</v>
      </c>
      <c r="J381" s="849">
        <v>4600</v>
      </c>
      <c r="K381" s="850">
        <v>7804.5</v>
      </c>
    </row>
    <row r="382" spans="1:11" ht="14.4" customHeight="1" x14ac:dyDescent="0.3">
      <c r="A382" s="831" t="s">
        <v>568</v>
      </c>
      <c r="B382" s="832" t="s">
        <v>569</v>
      </c>
      <c r="C382" s="835" t="s">
        <v>591</v>
      </c>
      <c r="D382" s="863" t="s">
        <v>592</v>
      </c>
      <c r="E382" s="835" t="s">
        <v>2853</v>
      </c>
      <c r="F382" s="863" t="s">
        <v>2854</v>
      </c>
      <c r="G382" s="835" t="s">
        <v>3263</v>
      </c>
      <c r="H382" s="835" t="s">
        <v>3264</v>
      </c>
      <c r="I382" s="849">
        <v>33.880001068115234</v>
      </c>
      <c r="J382" s="849">
        <v>4</v>
      </c>
      <c r="K382" s="850">
        <v>135.52000045776367</v>
      </c>
    </row>
    <row r="383" spans="1:11" ht="14.4" customHeight="1" x14ac:dyDescent="0.3">
      <c r="A383" s="831" t="s">
        <v>568</v>
      </c>
      <c r="B383" s="832" t="s">
        <v>569</v>
      </c>
      <c r="C383" s="835" t="s">
        <v>591</v>
      </c>
      <c r="D383" s="863" t="s">
        <v>592</v>
      </c>
      <c r="E383" s="835" t="s">
        <v>2853</v>
      </c>
      <c r="F383" s="863" t="s">
        <v>2854</v>
      </c>
      <c r="G383" s="835" t="s">
        <v>3265</v>
      </c>
      <c r="H383" s="835" t="s">
        <v>3266</v>
      </c>
      <c r="I383" s="849">
        <v>11.492307516244741</v>
      </c>
      <c r="J383" s="849">
        <v>1700</v>
      </c>
      <c r="K383" s="850">
        <v>19538</v>
      </c>
    </row>
    <row r="384" spans="1:11" ht="14.4" customHeight="1" x14ac:dyDescent="0.3">
      <c r="A384" s="831" t="s">
        <v>568</v>
      </c>
      <c r="B384" s="832" t="s">
        <v>569</v>
      </c>
      <c r="C384" s="835" t="s">
        <v>591</v>
      </c>
      <c r="D384" s="863" t="s">
        <v>592</v>
      </c>
      <c r="E384" s="835" t="s">
        <v>2853</v>
      </c>
      <c r="F384" s="863" t="s">
        <v>2854</v>
      </c>
      <c r="G384" s="835" t="s">
        <v>3397</v>
      </c>
      <c r="H384" s="835" t="s">
        <v>3398</v>
      </c>
      <c r="I384" s="849">
        <v>38.5</v>
      </c>
      <c r="J384" s="849">
        <v>50</v>
      </c>
      <c r="K384" s="850">
        <v>1925.1099853515625</v>
      </c>
    </row>
    <row r="385" spans="1:11" ht="14.4" customHeight="1" x14ac:dyDescent="0.3">
      <c r="A385" s="831" t="s">
        <v>568</v>
      </c>
      <c r="B385" s="832" t="s">
        <v>569</v>
      </c>
      <c r="C385" s="835" t="s">
        <v>591</v>
      </c>
      <c r="D385" s="863" t="s">
        <v>592</v>
      </c>
      <c r="E385" s="835" t="s">
        <v>2853</v>
      </c>
      <c r="F385" s="863" t="s">
        <v>2854</v>
      </c>
      <c r="G385" s="835" t="s">
        <v>3029</v>
      </c>
      <c r="H385" s="835" t="s">
        <v>3030</v>
      </c>
      <c r="I385" s="849">
        <v>11.146666526794434</v>
      </c>
      <c r="J385" s="849">
        <v>110</v>
      </c>
      <c r="K385" s="850">
        <v>1226.4000015258789</v>
      </c>
    </row>
    <row r="386" spans="1:11" ht="14.4" customHeight="1" x14ac:dyDescent="0.3">
      <c r="A386" s="831" t="s">
        <v>568</v>
      </c>
      <c r="B386" s="832" t="s">
        <v>569</v>
      </c>
      <c r="C386" s="835" t="s">
        <v>591</v>
      </c>
      <c r="D386" s="863" t="s">
        <v>592</v>
      </c>
      <c r="E386" s="835" t="s">
        <v>2853</v>
      </c>
      <c r="F386" s="863" t="s">
        <v>2854</v>
      </c>
      <c r="G386" s="835" t="s">
        <v>3271</v>
      </c>
      <c r="H386" s="835" t="s">
        <v>3272</v>
      </c>
      <c r="I386" s="849">
        <v>5.4454544674266465</v>
      </c>
      <c r="J386" s="849">
        <v>1220</v>
      </c>
      <c r="K386" s="850">
        <v>6644</v>
      </c>
    </row>
    <row r="387" spans="1:11" ht="14.4" customHeight="1" x14ac:dyDescent="0.3">
      <c r="A387" s="831" t="s">
        <v>568</v>
      </c>
      <c r="B387" s="832" t="s">
        <v>569</v>
      </c>
      <c r="C387" s="835" t="s">
        <v>591</v>
      </c>
      <c r="D387" s="863" t="s">
        <v>592</v>
      </c>
      <c r="E387" s="835" t="s">
        <v>2853</v>
      </c>
      <c r="F387" s="863" t="s">
        <v>2854</v>
      </c>
      <c r="G387" s="835" t="s">
        <v>2857</v>
      </c>
      <c r="H387" s="835" t="s">
        <v>2858</v>
      </c>
      <c r="I387" s="849">
        <v>3.3927273533561011</v>
      </c>
      <c r="J387" s="849">
        <v>1480</v>
      </c>
      <c r="K387" s="850">
        <v>5016.4000396728516</v>
      </c>
    </row>
    <row r="388" spans="1:11" ht="14.4" customHeight="1" x14ac:dyDescent="0.3">
      <c r="A388" s="831" t="s">
        <v>568</v>
      </c>
      <c r="B388" s="832" t="s">
        <v>569</v>
      </c>
      <c r="C388" s="835" t="s">
        <v>591</v>
      </c>
      <c r="D388" s="863" t="s">
        <v>592</v>
      </c>
      <c r="E388" s="835" t="s">
        <v>2853</v>
      </c>
      <c r="F388" s="863" t="s">
        <v>2854</v>
      </c>
      <c r="G388" s="835" t="s">
        <v>3399</v>
      </c>
      <c r="H388" s="835" t="s">
        <v>3400</v>
      </c>
      <c r="I388" s="849">
        <v>53.290000915527344</v>
      </c>
      <c r="J388" s="849">
        <v>10</v>
      </c>
      <c r="K388" s="850">
        <v>532.8800048828125</v>
      </c>
    </row>
    <row r="389" spans="1:11" ht="14.4" customHeight="1" x14ac:dyDescent="0.3">
      <c r="A389" s="831" t="s">
        <v>568</v>
      </c>
      <c r="B389" s="832" t="s">
        <v>569</v>
      </c>
      <c r="C389" s="835" t="s">
        <v>591</v>
      </c>
      <c r="D389" s="863" t="s">
        <v>592</v>
      </c>
      <c r="E389" s="835" t="s">
        <v>2853</v>
      </c>
      <c r="F389" s="863" t="s">
        <v>2854</v>
      </c>
      <c r="G389" s="835" t="s">
        <v>3401</v>
      </c>
      <c r="H389" s="835" t="s">
        <v>3402</v>
      </c>
      <c r="I389" s="849">
        <v>17.909999847412109</v>
      </c>
      <c r="J389" s="849">
        <v>10</v>
      </c>
      <c r="K389" s="850">
        <v>179.10000610351562</v>
      </c>
    </row>
    <row r="390" spans="1:11" ht="14.4" customHeight="1" x14ac:dyDescent="0.3">
      <c r="A390" s="831" t="s">
        <v>568</v>
      </c>
      <c r="B390" s="832" t="s">
        <v>569</v>
      </c>
      <c r="C390" s="835" t="s">
        <v>591</v>
      </c>
      <c r="D390" s="863" t="s">
        <v>592</v>
      </c>
      <c r="E390" s="835" t="s">
        <v>2853</v>
      </c>
      <c r="F390" s="863" t="s">
        <v>2854</v>
      </c>
      <c r="G390" s="835" t="s">
        <v>3403</v>
      </c>
      <c r="H390" s="835" t="s">
        <v>3404</v>
      </c>
      <c r="I390" s="849">
        <v>17.899999618530273</v>
      </c>
      <c r="J390" s="849">
        <v>10</v>
      </c>
      <c r="K390" s="850">
        <v>179</v>
      </c>
    </row>
    <row r="391" spans="1:11" ht="14.4" customHeight="1" x14ac:dyDescent="0.3">
      <c r="A391" s="831" t="s">
        <v>568</v>
      </c>
      <c r="B391" s="832" t="s">
        <v>569</v>
      </c>
      <c r="C391" s="835" t="s">
        <v>591</v>
      </c>
      <c r="D391" s="863" t="s">
        <v>592</v>
      </c>
      <c r="E391" s="835" t="s">
        <v>2853</v>
      </c>
      <c r="F391" s="863" t="s">
        <v>2854</v>
      </c>
      <c r="G391" s="835" t="s">
        <v>3405</v>
      </c>
      <c r="H391" s="835" t="s">
        <v>3406</v>
      </c>
      <c r="I391" s="849">
        <v>17.904999732971191</v>
      </c>
      <c r="J391" s="849">
        <v>20</v>
      </c>
      <c r="K391" s="850">
        <v>358.10000610351562</v>
      </c>
    </row>
    <row r="392" spans="1:11" ht="14.4" customHeight="1" x14ac:dyDescent="0.3">
      <c r="A392" s="831" t="s">
        <v>568</v>
      </c>
      <c r="B392" s="832" t="s">
        <v>569</v>
      </c>
      <c r="C392" s="835" t="s">
        <v>591</v>
      </c>
      <c r="D392" s="863" t="s">
        <v>592</v>
      </c>
      <c r="E392" s="835" t="s">
        <v>2853</v>
      </c>
      <c r="F392" s="863" t="s">
        <v>2854</v>
      </c>
      <c r="G392" s="835" t="s">
        <v>3407</v>
      </c>
      <c r="H392" s="835" t="s">
        <v>3408</v>
      </c>
      <c r="I392" s="849">
        <v>17.904999732971191</v>
      </c>
      <c r="J392" s="849">
        <v>57</v>
      </c>
      <c r="K392" s="850">
        <v>1020.7000160217285</v>
      </c>
    </row>
    <row r="393" spans="1:11" ht="14.4" customHeight="1" x14ac:dyDescent="0.3">
      <c r="A393" s="831" t="s">
        <v>568</v>
      </c>
      <c r="B393" s="832" t="s">
        <v>569</v>
      </c>
      <c r="C393" s="835" t="s">
        <v>591</v>
      </c>
      <c r="D393" s="863" t="s">
        <v>592</v>
      </c>
      <c r="E393" s="835" t="s">
        <v>2853</v>
      </c>
      <c r="F393" s="863" t="s">
        <v>2854</v>
      </c>
      <c r="G393" s="835" t="s">
        <v>3037</v>
      </c>
      <c r="H393" s="835" t="s">
        <v>3038</v>
      </c>
      <c r="I393" s="849">
        <v>17.908461350661057</v>
      </c>
      <c r="J393" s="849">
        <v>319</v>
      </c>
      <c r="K393" s="850">
        <v>5712.7700576782227</v>
      </c>
    </row>
    <row r="394" spans="1:11" ht="14.4" customHeight="1" x14ac:dyDescent="0.3">
      <c r="A394" s="831" t="s">
        <v>568</v>
      </c>
      <c r="B394" s="832" t="s">
        <v>569</v>
      </c>
      <c r="C394" s="835" t="s">
        <v>591</v>
      </c>
      <c r="D394" s="863" t="s">
        <v>592</v>
      </c>
      <c r="E394" s="835" t="s">
        <v>2853</v>
      </c>
      <c r="F394" s="863" t="s">
        <v>2854</v>
      </c>
      <c r="G394" s="835" t="s">
        <v>3409</v>
      </c>
      <c r="H394" s="835" t="s">
        <v>3410</v>
      </c>
      <c r="I394" s="849">
        <v>17.90874981880188</v>
      </c>
      <c r="J394" s="849">
        <v>210</v>
      </c>
      <c r="K394" s="850">
        <v>3760.9000244140625</v>
      </c>
    </row>
    <row r="395" spans="1:11" ht="14.4" customHeight="1" x14ac:dyDescent="0.3">
      <c r="A395" s="831" t="s">
        <v>568</v>
      </c>
      <c r="B395" s="832" t="s">
        <v>569</v>
      </c>
      <c r="C395" s="835" t="s">
        <v>591</v>
      </c>
      <c r="D395" s="863" t="s">
        <v>592</v>
      </c>
      <c r="E395" s="835" t="s">
        <v>2853</v>
      </c>
      <c r="F395" s="863" t="s">
        <v>2854</v>
      </c>
      <c r="G395" s="835" t="s">
        <v>3411</v>
      </c>
      <c r="H395" s="835" t="s">
        <v>3412</v>
      </c>
      <c r="I395" s="849">
        <v>17.909090735695578</v>
      </c>
      <c r="J395" s="849">
        <v>258</v>
      </c>
      <c r="K395" s="850">
        <v>4620.6800231933594</v>
      </c>
    </row>
    <row r="396" spans="1:11" ht="14.4" customHeight="1" x14ac:dyDescent="0.3">
      <c r="A396" s="831" t="s">
        <v>568</v>
      </c>
      <c r="B396" s="832" t="s">
        <v>569</v>
      </c>
      <c r="C396" s="835" t="s">
        <v>591</v>
      </c>
      <c r="D396" s="863" t="s">
        <v>592</v>
      </c>
      <c r="E396" s="835" t="s">
        <v>2853</v>
      </c>
      <c r="F396" s="863" t="s">
        <v>2854</v>
      </c>
      <c r="G396" s="835" t="s">
        <v>3413</v>
      </c>
      <c r="H396" s="835" t="s">
        <v>3414</v>
      </c>
      <c r="I396" s="849">
        <v>17.907142639160156</v>
      </c>
      <c r="J396" s="849">
        <v>143</v>
      </c>
      <c r="K396" s="850">
        <v>2560.7799987792969</v>
      </c>
    </row>
    <row r="397" spans="1:11" ht="14.4" customHeight="1" x14ac:dyDescent="0.3">
      <c r="A397" s="831" t="s">
        <v>568</v>
      </c>
      <c r="B397" s="832" t="s">
        <v>569</v>
      </c>
      <c r="C397" s="835" t="s">
        <v>591</v>
      </c>
      <c r="D397" s="863" t="s">
        <v>592</v>
      </c>
      <c r="E397" s="835" t="s">
        <v>2853</v>
      </c>
      <c r="F397" s="863" t="s">
        <v>2854</v>
      </c>
      <c r="G397" s="835" t="s">
        <v>3415</v>
      </c>
      <c r="H397" s="835" t="s">
        <v>3416</v>
      </c>
      <c r="I397" s="849">
        <v>2057</v>
      </c>
      <c r="J397" s="849">
        <v>1</v>
      </c>
      <c r="K397" s="850">
        <v>2057</v>
      </c>
    </row>
    <row r="398" spans="1:11" ht="14.4" customHeight="1" x14ac:dyDescent="0.3">
      <c r="A398" s="831" t="s">
        <v>568</v>
      </c>
      <c r="B398" s="832" t="s">
        <v>569</v>
      </c>
      <c r="C398" s="835" t="s">
        <v>591</v>
      </c>
      <c r="D398" s="863" t="s">
        <v>592</v>
      </c>
      <c r="E398" s="835" t="s">
        <v>2853</v>
      </c>
      <c r="F398" s="863" t="s">
        <v>2854</v>
      </c>
      <c r="G398" s="835" t="s">
        <v>3417</v>
      </c>
      <c r="H398" s="835" t="s">
        <v>3418</v>
      </c>
      <c r="I398" s="849">
        <v>2057</v>
      </c>
      <c r="J398" s="849">
        <v>1</v>
      </c>
      <c r="K398" s="850">
        <v>2057</v>
      </c>
    </row>
    <row r="399" spans="1:11" ht="14.4" customHeight="1" x14ac:dyDescent="0.3">
      <c r="A399" s="831" t="s">
        <v>568</v>
      </c>
      <c r="B399" s="832" t="s">
        <v>569</v>
      </c>
      <c r="C399" s="835" t="s">
        <v>591</v>
      </c>
      <c r="D399" s="863" t="s">
        <v>592</v>
      </c>
      <c r="E399" s="835" t="s">
        <v>2853</v>
      </c>
      <c r="F399" s="863" t="s">
        <v>2854</v>
      </c>
      <c r="G399" s="835" t="s">
        <v>3419</v>
      </c>
      <c r="H399" s="835" t="s">
        <v>3420</v>
      </c>
      <c r="I399" s="849">
        <v>30.25</v>
      </c>
      <c r="J399" s="849">
        <v>50</v>
      </c>
      <c r="K399" s="850">
        <v>1512.5</v>
      </c>
    </row>
    <row r="400" spans="1:11" ht="14.4" customHeight="1" x14ac:dyDescent="0.3">
      <c r="A400" s="831" t="s">
        <v>568</v>
      </c>
      <c r="B400" s="832" t="s">
        <v>569</v>
      </c>
      <c r="C400" s="835" t="s">
        <v>591</v>
      </c>
      <c r="D400" s="863" t="s">
        <v>592</v>
      </c>
      <c r="E400" s="835" t="s">
        <v>2853</v>
      </c>
      <c r="F400" s="863" t="s">
        <v>2854</v>
      </c>
      <c r="G400" s="835" t="s">
        <v>3421</v>
      </c>
      <c r="H400" s="835" t="s">
        <v>3422</v>
      </c>
      <c r="I400" s="849">
        <v>17.979999542236328</v>
      </c>
      <c r="J400" s="849">
        <v>50</v>
      </c>
      <c r="K400" s="850">
        <v>899.030029296875</v>
      </c>
    </row>
    <row r="401" spans="1:11" ht="14.4" customHeight="1" x14ac:dyDescent="0.3">
      <c r="A401" s="831" t="s">
        <v>568</v>
      </c>
      <c r="B401" s="832" t="s">
        <v>569</v>
      </c>
      <c r="C401" s="835" t="s">
        <v>591</v>
      </c>
      <c r="D401" s="863" t="s">
        <v>592</v>
      </c>
      <c r="E401" s="835" t="s">
        <v>2853</v>
      </c>
      <c r="F401" s="863" t="s">
        <v>2854</v>
      </c>
      <c r="G401" s="835" t="s">
        <v>3295</v>
      </c>
      <c r="H401" s="835" t="s">
        <v>3296</v>
      </c>
      <c r="I401" s="849">
        <v>17.979999542236328</v>
      </c>
      <c r="J401" s="849">
        <v>450</v>
      </c>
      <c r="K401" s="850">
        <v>8091</v>
      </c>
    </row>
    <row r="402" spans="1:11" ht="14.4" customHeight="1" x14ac:dyDescent="0.3">
      <c r="A402" s="831" t="s">
        <v>568</v>
      </c>
      <c r="B402" s="832" t="s">
        <v>569</v>
      </c>
      <c r="C402" s="835" t="s">
        <v>591</v>
      </c>
      <c r="D402" s="863" t="s">
        <v>592</v>
      </c>
      <c r="E402" s="835" t="s">
        <v>2853</v>
      </c>
      <c r="F402" s="863" t="s">
        <v>2854</v>
      </c>
      <c r="G402" s="835" t="s">
        <v>3423</v>
      </c>
      <c r="H402" s="835" t="s">
        <v>3424</v>
      </c>
      <c r="I402" s="849">
        <v>17.979999542236328</v>
      </c>
      <c r="J402" s="849">
        <v>1000</v>
      </c>
      <c r="K402" s="850">
        <v>17980</v>
      </c>
    </row>
    <row r="403" spans="1:11" ht="14.4" customHeight="1" x14ac:dyDescent="0.3">
      <c r="A403" s="831" t="s">
        <v>568</v>
      </c>
      <c r="B403" s="832" t="s">
        <v>569</v>
      </c>
      <c r="C403" s="835" t="s">
        <v>591</v>
      </c>
      <c r="D403" s="863" t="s">
        <v>592</v>
      </c>
      <c r="E403" s="835" t="s">
        <v>2853</v>
      </c>
      <c r="F403" s="863" t="s">
        <v>2854</v>
      </c>
      <c r="G403" s="835" t="s">
        <v>3425</v>
      </c>
      <c r="H403" s="835" t="s">
        <v>3426</v>
      </c>
      <c r="I403" s="849">
        <v>17.979999542236328</v>
      </c>
      <c r="J403" s="849">
        <v>250</v>
      </c>
      <c r="K403" s="850">
        <v>4495</v>
      </c>
    </row>
    <row r="404" spans="1:11" ht="14.4" customHeight="1" x14ac:dyDescent="0.3">
      <c r="A404" s="831" t="s">
        <v>568</v>
      </c>
      <c r="B404" s="832" t="s">
        <v>569</v>
      </c>
      <c r="C404" s="835" t="s">
        <v>591</v>
      </c>
      <c r="D404" s="863" t="s">
        <v>592</v>
      </c>
      <c r="E404" s="835" t="s">
        <v>2853</v>
      </c>
      <c r="F404" s="863" t="s">
        <v>2854</v>
      </c>
      <c r="G404" s="835" t="s">
        <v>3307</v>
      </c>
      <c r="H404" s="835" t="s">
        <v>3308</v>
      </c>
      <c r="I404" s="849">
        <v>4.0281819863752881</v>
      </c>
      <c r="J404" s="849">
        <v>1850</v>
      </c>
      <c r="K404" s="850">
        <v>7453.0999755859375</v>
      </c>
    </row>
    <row r="405" spans="1:11" ht="14.4" customHeight="1" x14ac:dyDescent="0.3">
      <c r="A405" s="831" t="s">
        <v>568</v>
      </c>
      <c r="B405" s="832" t="s">
        <v>569</v>
      </c>
      <c r="C405" s="835" t="s">
        <v>591</v>
      </c>
      <c r="D405" s="863" t="s">
        <v>592</v>
      </c>
      <c r="E405" s="835" t="s">
        <v>2853</v>
      </c>
      <c r="F405" s="863" t="s">
        <v>2854</v>
      </c>
      <c r="G405" s="835" t="s">
        <v>3049</v>
      </c>
      <c r="H405" s="835" t="s">
        <v>3050</v>
      </c>
      <c r="I405" s="849">
        <v>8.4700002670288086</v>
      </c>
      <c r="J405" s="849">
        <v>90</v>
      </c>
      <c r="K405" s="850">
        <v>762.30001831054688</v>
      </c>
    </row>
    <row r="406" spans="1:11" ht="14.4" customHeight="1" x14ac:dyDescent="0.3">
      <c r="A406" s="831" t="s">
        <v>568</v>
      </c>
      <c r="B406" s="832" t="s">
        <v>569</v>
      </c>
      <c r="C406" s="835" t="s">
        <v>591</v>
      </c>
      <c r="D406" s="863" t="s">
        <v>592</v>
      </c>
      <c r="E406" s="835" t="s">
        <v>2853</v>
      </c>
      <c r="F406" s="863" t="s">
        <v>2854</v>
      </c>
      <c r="G406" s="835" t="s">
        <v>3427</v>
      </c>
      <c r="H406" s="835" t="s">
        <v>3428</v>
      </c>
      <c r="I406" s="849">
        <v>81.733334859212235</v>
      </c>
      <c r="J406" s="849">
        <v>65</v>
      </c>
      <c r="K406" s="850">
        <v>5312.739990234375</v>
      </c>
    </row>
    <row r="407" spans="1:11" ht="14.4" customHeight="1" x14ac:dyDescent="0.3">
      <c r="A407" s="831" t="s">
        <v>568</v>
      </c>
      <c r="B407" s="832" t="s">
        <v>569</v>
      </c>
      <c r="C407" s="835" t="s">
        <v>591</v>
      </c>
      <c r="D407" s="863" t="s">
        <v>592</v>
      </c>
      <c r="E407" s="835" t="s">
        <v>2853</v>
      </c>
      <c r="F407" s="863" t="s">
        <v>2854</v>
      </c>
      <c r="G407" s="835" t="s">
        <v>3429</v>
      </c>
      <c r="H407" s="835" t="s">
        <v>3430</v>
      </c>
      <c r="I407" s="849">
        <v>72</v>
      </c>
      <c r="J407" s="849">
        <v>40</v>
      </c>
      <c r="K407" s="850">
        <v>2879.800048828125</v>
      </c>
    </row>
    <row r="408" spans="1:11" ht="14.4" customHeight="1" x14ac:dyDescent="0.3">
      <c r="A408" s="831" t="s">
        <v>568</v>
      </c>
      <c r="B408" s="832" t="s">
        <v>569</v>
      </c>
      <c r="C408" s="835" t="s">
        <v>591</v>
      </c>
      <c r="D408" s="863" t="s">
        <v>592</v>
      </c>
      <c r="E408" s="835" t="s">
        <v>2853</v>
      </c>
      <c r="F408" s="863" t="s">
        <v>2854</v>
      </c>
      <c r="G408" s="835" t="s">
        <v>3311</v>
      </c>
      <c r="H408" s="835" t="s">
        <v>3312</v>
      </c>
      <c r="I408" s="849">
        <v>105.02999877929687</v>
      </c>
      <c r="J408" s="849">
        <v>30</v>
      </c>
      <c r="K408" s="850">
        <v>3150.840087890625</v>
      </c>
    </row>
    <row r="409" spans="1:11" ht="14.4" customHeight="1" x14ac:dyDescent="0.3">
      <c r="A409" s="831" t="s">
        <v>568</v>
      </c>
      <c r="B409" s="832" t="s">
        <v>569</v>
      </c>
      <c r="C409" s="835" t="s">
        <v>591</v>
      </c>
      <c r="D409" s="863" t="s">
        <v>592</v>
      </c>
      <c r="E409" s="835" t="s">
        <v>2853</v>
      </c>
      <c r="F409" s="863" t="s">
        <v>2854</v>
      </c>
      <c r="G409" s="835" t="s">
        <v>3313</v>
      </c>
      <c r="H409" s="835" t="s">
        <v>3314</v>
      </c>
      <c r="I409" s="849">
        <v>105.02999877929687</v>
      </c>
      <c r="J409" s="849">
        <v>60</v>
      </c>
      <c r="K409" s="850">
        <v>6301.68017578125</v>
      </c>
    </row>
    <row r="410" spans="1:11" ht="14.4" customHeight="1" x14ac:dyDescent="0.3">
      <c r="A410" s="831" t="s">
        <v>568</v>
      </c>
      <c r="B410" s="832" t="s">
        <v>569</v>
      </c>
      <c r="C410" s="835" t="s">
        <v>591</v>
      </c>
      <c r="D410" s="863" t="s">
        <v>592</v>
      </c>
      <c r="E410" s="835" t="s">
        <v>2853</v>
      </c>
      <c r="F410" s="863" t="s">
        <v>2854</v>
      </c>
      <c r="G410" s="835" t="s">
        <v>3431</v>
      </c>
      <c r="H410" s="835" t="s">
        <v>3432</v>
      </c>
      <c r="I410" s="849">
        <v>105.02999877929687</v>
      </c>
      <c r="J410" s="849">
        <v>10</v>
      </c>
      <c r="K410" s="850">
        <v>1050.280029296875</v>
      </c>
    </row>
    <row r="411" spans="1:11" ht="14.4" customHeight="1" x14ac:dyDescent="0.3">
      <c r="A411" s="831" t="s">
        <v>568</v>
      </c>
      <c r="B411" s="832" t="s">
        <v>569</v>
      </c>
      <c r="C411" s="835" t="s">
        <v>591</v>
      </c>
      <c r="D411" s="863" t="s">
        <v>592</v>
      </c>
      <c r="E411" s="835" t="s">
        <v>2853</v>
      </c>
      <c r="F411" s="863" t="s">
        <v>2854</v>
      </c>
      <c r="G411" s="835" t="s">
        <v>3433</v>
      </c>
      <c r="H411" s="835" t="s">
        <v>3434</v>
      </c>
      <c r="I411" s="849">
        <v>1712.800048828125</v>
      </c>
      <c r="J411" s="849">
        <v>1</v>
      </c>
      <c r="K411" s="850">
        <v>1712.800048828125</v>
      </c>
    </row>
    <row r="412" spans="1:11" ht="14.4" customHeight="1" x14ac:dyDescent="0.3">
      <c r="A412" s="831" t="s">
        <v>568</v>
      </c>
      <c r="B412" s="832" t="s">
        <v>569</v>
      </c>
      <c r="C412" s="835" t="s">
        <v>591</v>
      </c>
      <c r="D412" s="863" t="s">
        <v>592</v>
      </c>
      <c r="E412" s="835" t="s">
        <v>2853</v>
      </c>
      <c r="F412" s="863" t="s">
        <v>2854</v>
      </c>
      <c r="G412" s="835" t="s">
        <v>3059</v>
      </c>
      <c r="H412" s="835" t="s">
        <v>3060</v>
      </c>
      <c r="I412" s="849">
        <v>517.8699951171875</v>
      </c>
      <c r="J412" s="849">
        <v>2</v>
      </c>
      <c r="K412" s="850">
        <v>1035.72998046875</v>
      </c>
    </row>
    <row r="413" spans="1:11" ht="14.4" customHeight="1" x14ac:dyDescent="0.3">
      <c r="A413" s="831" t="s">
        <v>568</v>
      </c>
      <c r="B413" s="832" t="s">
        <v>569</v>
      </c>
      <c r="C413" s="835" t="s">
        <v>591</v>
      </c>
      <c r="D413" s="863" t="s">
        <v>592</v>
      </c>
      <c r="E413" s="835" t="s">
        <v>2853</v>
      </c>
      <c r="F413" s="863" t="s">
        <v>2854</v>
      </c>
      <c r="G413" s="835" t="s">
        <v>3435</v>
      </c>
      <c r="H413" s="835" t="s">
        <v>3436</v>
      </c>
      <c r="I413" s="849">
        <v>54.900001525878906</v>
      </c>
      <c r="J413" s="849">
        <v>5</v>
      </c>
      <c r="K413" s="850">
        <v>274.489990234375</v>
      </c>
    </row>
    <row r="414" spans="1:11" ht="14.4" customHeight="1" x14ac:dyDescent="0.3">
      <c r="A414" s="831" t="s">
        <v>568</v>
      </c>
      <c r="B414" s="832" t="s">
        <v>569</v>
      </c>
      <c r="C414" s="835" t="s">
        <v>591</v>
      </c>
      <c r="D414" s="863" t="s">
        <v>592</v>
      </c>
      <c r="E414" s="835" t="s">
        <v>2853</v>
      </c>
      <c r="F414" s="863" t="s">
        <v>2854</v>
      </c>
      <c r="G414" s="835" t="s">
        <v>2859</v>
      </c>
      <c r="H414" s="835" t="s">
        <v>2860</v>
      </c>
      <c r="I414" s="849">
        <v>11.731999588012695</v>
      </c>
      <c r="J414" s="849">
        <v>70</v>
      </c>
      <c r="K414" s="850">
        <v>821.20001983642578</v>
      </c>
    </row>
    <row r="415" spans="1:11" ht="14.4" customHeight="1" x14ac:dyDescent="0.3">
      <c r="A415" s="831" t="s">
        <v>568</v>
      </c>
      <c r="B415" s="832" t="s">
        <v>569</v>
      </c>
      <c r="C415" s="835" t="s">
        <v>591</v>
      </c>
      <c r="D415" s="863" t="s">
        <v>592</v>
      </c>
      <c r="E415" s="835" t="s">
        <v>2853</v>
      </c>
      <c r="F415" s="863" t="s">
        <v>2854</v>
      </c>
      <c r="G415" s="835" t="s">
        <v>2861</v>
      </c>
      <c r="H415" s="835" t="s">
        <v>2862</v>
      </c>
      <c r="I415" s="849">
        <v>13.310000419616699</v>
      </c>
      <c r="J415" s="849">
        <v>115</v>
      </c>
      <c r="K415" s="850">
        <v>1530.6500272750854</v>
      </c>
    </row>
    <row r="416" spans="1:11" ht="14.4" customHeight="1" x14ac:dyDescent="0.3">
      <c r="A416" s="831" t="s">
        <v>568</v>
      </c>
      <c r="B416" s="832" t="s">
        <v>569</v>
      </c>
      <c r="C416" s="835" t="s">
        <v>591</v>
      </c>
      <c r="D416" s="863" t="s">
        <v>592</v>
      </c>
      <c r="E416" s="835" t="s">
        <v>2853</v>
      </c>
      <c r="F416" s="863" t="s">
        <v>2854</v>
      </c>
      <c r="G416" s="835" t="s">
        <v>3437</v>
      </c>
      <c r="H416" s="835" t="s">
        <v>3438</v>
      </c>
      <c r="I416" s="849">
        <v>90.870002746582031</v>
      </c>
      <c r="J416" s="849">
        <v>12</v>
      </c>
      <c r="K416" s="850">
        <v>1090.449951171875</v>
      </c>
    </row>
    <row r="417" spans="1:11" ht="14.4" customHeight="1" x14ac:dyDescent="0.3">
      <c r="A417" s="831" t="s">
        <v>568</v>
      </c>
      <c r="B417" s="832" t="s">
        <v>569</v>
      </c>
      <c r="C417" s="835" t="s">
        <v>591</v>
      </c>
      <c r="D417" s="863" t="s">
        <v>592</v>
      </c>
      <c r="E417" s="835" t="s">
        <v>2853</v>
      </c>
      <c r="F417" s="863" t="s">
        <v>2854</v>
      </c>
      <c r="G417" s="835" t="s">
        <v>3439</v>
      </c>
      <c r="H417" s="835" t="s">
        <v>3440</v>
      </c>
      <c r="I417" s="849">
        <v>197.96000671386719</v>
      </c>
      <c r="J417" s="849">
        <v>20</v>
      </c>
      <c r="K417" s="850">
        <v>3959.1201171875</v>
      </c>
    </row>
    <row r="418" spans="1:11" ht="14.4" customHeight="1" x14ac:dyDescent="0.3">
      <c r="A418" s="831" t="s">
        <v>568</v>
      </c>
      <c r="B418" s="832" t="s">
        <v>569</v>
      </c>
      <c r="C418" s="835" t="s">
        <v>591</v>
      </c>
      <c r="D418" s="863" t="s">
        <v>592</v>
      </c>
      <c r="E418" s="835" t="s">
        <v>2853</v>
      </c>
      <c r="F418" s="863" t="s">
        <v>2854</v>
      </c>
      <c r="G418" s="835" t="s">
        <v>3441</v>
      </c>
      <c r="H418" s="835" t="s">
        <v>3442</v>
      </c>
      <c r="I418" s="849">
        <v>197.96000671386719</v>
      </c>
      <c r="J418" s="849">
        <v>20</v>
      </c>
      <c r="K418" s="850">
        <v>3959.1201171875</v>
      </c>
    </row>
    <row r="419" spans="1:11" ht="14.4" customHeight="1" x14ac:dyDescent="0.3">
      <c r="A419" s="831" t="s">
        <v>568</v>
      </c>
      <c r="B419" s="832" t="s">
        <v>569</v>
      </c>
      <c r="C419" s="835" t="s">
        <v>591</v>
      </c>
      <c r="D419" s="863" t="s">
        <v>592</v>
      </c>
      <c r="E419" s="835" t="s">
        <v>2853</v>
      </c>
      <c r="F419" s="863" t="s">
        <v>2854</v>
      </c>
      <c r="G419" s="835" t="s">
        <v>3443</v>
      </c>
      <c r="H419" s="835" t="s">
        <v>3444</v>
      </c>
      <c r="I419" s="849">
        <v>197.96000671386719</v>
      </c>
      <c r="J419" s="849">
        <v>20</v>
      </c>
      <c r="K419" s="850">
        <v>3959.1201171875</v>
      </c>
    </row>
    <row r="420" spans="1:11" ht="14.4" customHeight="1" x14ac:dyDescent="0.3">
      <c r="A420" s="831" t="s">
        <v>568</v>
      </c>
      <c r="B420" s="832" t="s">
        <v>569</v>
      </c>
      <c r="C420" s="835" t="s">
        <v>591</v>
      </c>
      <c r="D420" s="863" t="s">
        <v>592</v>
      </c>
      <c r="E420" s="835" t="s">
        <v>2853</v>
      </c>
      <c r="F420" s="863" t="s">
        <v>2854</v>
      </c>
      <c r="G420" s="835" t="s">
        <v>3445</v>
      </c>
      <c r="H420" s="835" t="s">
        <v>3446</v>
      </c>
      <c r="I420" s="849">
        <v>197.96000671386719</v>
      </c>
      <c r="J420" s="849">
        <v>20</v>
      </c>
      <c r="K420" s="850">
        <v>3959.1201171875</v>
      </c>
    </row>
    <row r="421" spans="1:11" ht="14.4" customHeight="1" x14ac:dyDescent="0.3">
      <c r="A421" s="831" t="s">
        <v>568</v>
      </c>
      <c r="B421" s="832" t="s">
        <v>569</v>
      </c>
      <c r="C421" s="835" t="s">
        <v>591</v>
      </c>
      <c r="D421" s="863" t="s">
        <v>592</v>
      </c>
      <c r="E421" s="835" t="s">
        <v>2853</v>
      </c>
      <c r="F421" s="863" t="s">
        <v>2854</v>
      </c>
      <c r="G421" s="835" t="s">
        <v>3447</v>
      </c>
      <c r="H421" s="835" t="s">
        <v>3448</v>
      </c>
      <c r="I421" s="849">
        <v>197.96000671386719</v>
      </c>
      <c r="J421" s="849">
        <v>10</v>
      </c>
      <c r="K421" s="850">
        <v>1979.56005859375</v>
      </c>
    </row>
    <row r="422" spans="1:11" ht="14.4" customHeight="1" x14ac:dyDescent="0.3">
      <c r="A422" s="831" t="s">
        <v>568</v>
      </c>
      <c r="B422" s="832" t="s">
        <v>569</v>
      </c>
      <c r="C422" s="835" t="s">
        <v>591</v>
      </c>
      <c r="D422" s="863" t="s">
        <v>592</v>
      </c>
      <c r="E422" s="835" t="s">
        <v>2853</v>
      </c>
      <c r="F422" s="863" t="s">
        <v>2854</v>
      </c>
      <c r="G422" s="835" t="s">
        <v>3449</v>
      </c>
      <c r="H422" s="835" t="s">
        <v>3450</v>
      </c>
      <c r="I422" s="849">
        <v>403.04000854492187</v>
      </c>
      <c r="J422" s="849">
        <v>120</v>
      </c>
      <c r="K422" s="850">
        <v>48364.66015625</v>
      </c>
    </row>
    <row r="423" spans="1:11" ht="14.4" customHeight="1" x14ac:dyDescent="0.3">
      <c r="A423" s="831" t="s">
        <v>568</v>
      </c>
      <c r="B423" s="832" t="s">
        <v>569</v>
      </c>
      <c r="C423" s="835" t="s">
        <v>591</v>
      </c>
      <c r="D423" s="863" t="s">
        <v>592</v>
      </c>
      <c r="E423" s="835" t="s">
        <v>2853</v>
      </c>
      <c r="F423" s="863" t="s">
        <v>2854</v>
      </c>
      <c r="G423" s="835" t="s">
        <v>3105</v>
      </c>
      <c r="H423" s="835" t="s">
        <v>3106</v>
      </c>
      <c r="I423" s="849">
        <v>34.5</v>
      </c>
      <c r="J423" s="849">
        <v>120</v>
      </c>
      <c r="K423" s="850">
        <v>4140</v>
      </c>
    </row>
    <row r="424" spans="1:11" ht="14.4" customHeight="1" x14ac:dyDescent="0.3">
      <c r="A424" s="831" t="s">
        <v>568</v>
      </c>
      <c r="B424" s="832" t="s">
        <v>569</v>
      </c>
      <c r="C424" s="835" t="s">
        <v>591</v>
      </c>
      <c r="D424" s="863" t="s">
        <v>592</v>
      </c>
      <c r="E424" s="835" t="s">
        <v>2853</v>
      </c>
      <c r="F424" s="863" t="s">
        <v>2854</v>
      </c>
      <c r="G424" s="835" t="s">
        <v>3451</v>
      </c>
      <c r="H424" s="835" t="s">
        <v>3452</v>
      </c>
      <c r="I424" s="849">
        <v>23.350000381469727</v>
      </c>
      <c r="J424" s="849">
        <v>20</v>
      </c>
      <c r="K424" s="850">
        <v>467.05999755859375</v>
      </c>
    </row>
    <row r="425" spans="1:11" ht="14.4" customHeight="1" x14ac:dyDescent="0.3">
      <c r="A425" s="831" t="s">
        <v>568</v>
      </c>
      <c r="B425" s="832" t="s">
        <v>569</v>
      </c>
      <c r="C425" s="835" t="s">
        <v>591</v>
      </c>
      <c r="D425" s="863" t="s">
        <v>592</v>
      </c>
      <c r="E425" s="835" t="s">
        <v>2853</v>
      </c>
      <c r="F425" s="863" t="s">
        <v>2854</v>
      </c>
      <c r="G425" s="835" t="s">
        <v>3117</v>
      </c>
      <c r="H425" s="835" t="s">
        <v>3118</v>
      </c>
      <c r="I425" s="849">
        <v>23.50749945640564</v>
      </c>
      <c r="J425" s="849">
        <v>500</v>
      </c>
      <c r="K425" s="850">
        <v>11718.189819335938</v>
      </c>
    </row>
    <row r="426" spans="1:11" ht="14.4" customHeight="1" x14ac:dyDescent="0.3">
      <c r="A426" s="831" t="s">
        <v>568</v>
      </c>
      <c r="B426" s="832" t="s">
        <v>569</v>
      </c>
      <c r="C426" s="835" t="s">
        <v>591</v>
      </c>
      <c r="D426" s="863" t="s">
        <v>592</v>
      </c>
      <c r="E426" s="835" t="s">
        <v>2853</v>
      </c>
      <c r="F426" s="863" t="s">
        <v>2854</v>
      </c>
      <c r="G426" s="835" t="s">
        <v>2863</v>
      </c>
      <c r="H426" s="835" t="s">
        <v>2864</v>
      </c>
      <c r="I426" s="849">
        <v>1.0900000333786011</v>
      </c>
      <c r="J426" s="849">
        <v>3900</v>
      </c>
      <c r="K426" s="850">
        <v>4251</v>
      </c>
    </row>
    <row r="427" spans="1:11" ht="14.4" customHeight="1" x14ac:dyDescent="0.3">
      <c r="A427" s="831" t="s">
        <v>568</v>
      </c>
      <c r="B427" s="832" t="s">
        <v>569</v>
      </c>
      <c r="C427" s="835" t="s">
        <v>591</v>
      </c>
      <c r="D427" s="863" t="s">
        <v>592</v>
      </c>
      <c r="E427" s="835" t="s">
        <v>2853</v>
      </c>
      <c r="F427" s="863" t="s">
        <v>2854</v>
      </c>
      <c r="G427" s="835" t="s">
        <v>3119</v>
      </c>
      <c r="H427" s="835" t="s">
        <v>3120</v>
      </c>
      <c r="I427" s="849">
        <v>0.47799999117851255</v>
      </c>
      <c r="J427" s="849">
        <v>2000</v>
      </c>
      <c r="K427" s="850">
        <v>957</v>
      </c>
    </row>
    <row r="428" spans="1:11" ht="14.4" customHeight="1" x14ac:dyDescent="0.3">
      <c r="A428" s="831" t="s">
        <v>568</v>
      </c>
      <c r="B428" s="832" t="s">
        <v>569</v>
      </c>
      <c r="C428" s="835" t="s">
        <v>591</v>
      </c>
      <c r="D428" s="863" t="s">
        <v>592</v>
      </c>
      <c r="E428" s="835" t="s">
        <v>2853</v>
      </c>
      <c r="F428" s="863" t="s">
        <v>2854</v>
      </c>
      <c r="G428" s="835" t="s">
        <v>2865</v>
      </c>
      <c r="H428" s="835" t="s">
        <v>2866</v>
      </c>
      <c r="I428" s="849">
        <v>1.672142812183925</v>
      </c>
      <c r="J428" s="849">
        <v>4700</v>
      </c>
      <c r="K428" s="850">
        <v>7860</v>
      </c>
    </row>
    <row r="429" spans="1:11" ht="14.4" customHeight="1" x14ac:dyDescent="0.3">
      <c r="A429" s="831" t="s">
        <v>568</v>
      </c>
      <c r="B429" s="832" t="s">
        <v>569</v>
      </c>
      <c r="C429" s="835" t="s">
        <v>591</v>
      </c>
      <c r="D429" s="863" t="s">
        <v>592</v>
      </c>
      <c r="E429" s="835" t="s">
        <v>2853</v>
      </c>
      <c r="F429" s="863" t="s">
        <v>2854</v>
      </c>
      <c r="G429" s="835" t="s">
        <v>2867</v>
      </c>
      <c r="H429" s="835" t="s">
        <v>2868</v>
      </c>
      <c r="I429" s="849">
        <v>0.67000001668930054</v>
      </c>
      <c r="J429" s="849">
        <v>2700</v>
      </c>
      <c r="K429" s="850">
        <v>1809.4400024414062</v>
      </c>
    </row>
    <row r="430" spans="1:11" ht="14.4" customHeight="1" x14ac:dyDescent="0.3">
      <c r="A430" s="831" t="s">
        <v>568</v>
      </c>
      <c r="B430" s="832" t="s">
        <v>569</v>
      </c>
      <c r="C430" s="835" t="s">
        <v>591</v>
      </c>
      <c r="D430" s="863" t="s">
        <v>592</v>
      </c>
      <c r="E430" s="835" t="s">
        <v>2853</v>
      </c>
      <c r="F430" s="863" t="s">
        <v>2854</v>
      </c>
      <c r="G430" s="835" t="s">
        <v>3453</v>
      </c>
      <c r="H430" s="835" t="s">
        <v>3454</v>
      </c>
      <c r="I430" s="849">
        <v>5.1999998092651367</v>
      </c>
      <c r="J430" s="849">
        <v>10</v>
      </c>
      <c r="K430" s="850">
        <v>52</v>
      </c>
    </row>
    <row r="431" spans="1:11" ht="14.4" customHeight="1" x14ac:dyDescent="0.3">
      <c r="A431" s="831" t="s">
        <v>568</v>
      </c>
      <c r="B431" s="832" t="s">
        <v>569</v>
      </c>
      <c r="C431" s="835" t="s">
        <v>591</v>
      </c>
      <c r="D431" s="863" t="s">
        <v>592</v>
      </c>
      <c r="E431" s="835" t="s">
        <v>2853</v>
      </c>
      <c r="F431" s="863" t="s">
        <v>2854</v>
      </c>
      <c r="G431" s="835" t="s">
        <v>3455</v>
      </c>
      <c r="H431" s="835" t="s">
        <v>3456</v>
      </c>
      <c r="I431" s="849">
        <v>49.970001220703125</v>
      </c>
      <c r="J431" s="849">
        <v>10</v>
      </c>
      <c r="K431" s="850">
        <v>499.73001098632812</v>
      </c>
    </row>
    <row r="432" spans="1:11" ht="14.4" customHeight="1" x14ac:dyDescent="0.3">
      <c r="A432" s="831" t="s">
        <v>568</v>
      </c>
      <c r="B432" s="832" t="s">
        <v>569</v>
      </c>
      <c r="C432" s="835" t="s">
        <v>591</v>
      </c>
      <c r="D432" s="863" t="s">
        <v>592</v>
      </c>
      <c r="E432" s="835" t="s">
        <v>2853</v>
      </c>
      <c r="F432" s="863" t="s">
        <v>2854</v>
      </c>
      <c r="G432" s="835" t="s">
        <v>3457</v>
      </c>
      <c r="H432" s="835" t="s">
        <v>3458</v>
      </c>
      <c r="I432" s="849">
        <v>49.970001220703125</v>
      </c>
      <c r="J432" s="849">
        <v>10</v>
      </c>
      <c r="K432" s="850">
        <v>499.739990234375</v>
      </c>
    </row>
    <row r="433" spans="1:11" ht="14.4" customHeight="1" x14ac:dyDescent="0.3">
      <c r="A433" s="831" t="s">
        <v>568</v>
      </c>
      <c r="B433" s="832" t="s">
        <v>569</v>
      </c>
      <c r="C433" s="835" t="s">
        <v>591</v>
      </c>
      <c r="D433" s="863" t="s">
        <v>592</v>
      </c>
      <c r="E433" s="835" t="s">
        <v>2853</v>
      </c>
      <c r="F433" s="863" t="s">
        <v>2854</v>
      </c>
      <c r="G433" s="835" t="s">
        <v>3459</v>
      </c>
      <c r="H433" s="835" t="s">
        <v>3460</v>
      </c>
      <c r="I433" s="849">
        <v>49.970001220703125</v>
      </c>
      <c r="J433" s="849">
        <v>10</v>
      </c>
      <c r="K433" s="850">
        <v>499.70001220703125</v>
      </c>
    </row>
    <row r="434" spans="1:11" ht="14.4" customHeight="1" x14ac:dyDescent="0.3">
      <c r="A434" s="831" t="s">
        <v>568</v>
      </c>
      <c r="B434" s="832" t="s">
        <v>569</v>
      </c>
      <c r="C434" s="835" t="s">
        <v>591</v>
      </c>
      <c r="D434" s="863" t="s">
        <v>592</v>
      </c>
      <c r="E434" s="835" t="s">
        <v>2853</v>
      </c>
      <c r="F434" s="863" t="s">
        <v>2854</v>
      </c>
      <c r="G434" s="835" t="s">
        <v>3461</v>
      </c>
      <c r="H434" s="835" t="s">
        <v>3462</v>
      </c>
      <c r="I434" s="849">
        <v>49.970001220703125</v>
      </c>
      <c r="J434" s="849">
        <v>10</v>
      </c>
      <c r="K434" s="850">
        <v>499.73001098632812</v>
      </c>
    </row>
    <row r="435" spans="1:11" ht="14.4" customHeight="1" x14ac:dyDescent="0.3">
      <c r="A435" s="831" t="s">
        <v>568</v>
      </c>
      <c r="B435" s="832" t="s">
        <v>569</v>
      </c>
      <c r="C435" s="835" t="s">
        <v>591</v>
      </c>
      <c r="D435" s="863" t="s">
        <v>592</v>
      </c>
      <c r="E435" s="835" t="s">
        <v>2853</v>
      </c>
      <c r="F435" s="863" t="s">
        <v>2854</v>
      </c>
      <c r="G435" s="835" t="s">
        <v>3463</v>
      </c>
      <c r="H435" s="835" t="s">
        <v>3464</v>
      </c>
      <c r="I435" s="849">
        <v>13.310000419616699</v>
      </c>
      <c r="J435" s="849">
        <v>30</v>
      </c>
      <c r="K435" s="850">
        <v>399.29998779296875</v>
      </c>
    </row>
    <row r="436" spans="1:11" ht="14.4" customHeight="1" x14ac:dyDescent="0.3">
      <c r="A436" s="831" t="s">
        <v>568</v>
      </c>
      <c r="B436" s="832" t="s">
        <v>569</v>
      </c>
      <c r="C436" s="835" t="s">
        <v>591</v>
      </c>
      <c r="D436" s="863" t="s">
        <v>592</v>
      </c>
      <c r="E436" s="835" t="s">
        <v>2853</v>
      </c>
      <c r="F436" s="863" t="s">
        <v>2854</v>
      </c>
      <c r="G436" s="835" t="s">
        <v>3465</v>
      </c>
      <c r="H436" s="835" t="s">
        <v>3466</v>
      </c>
      <c r="I436" s="849">
        <v>12.100000381469727</v>
      </c>
      <c r="J436" s="849">
        <v>10</v>
      </c>
      <c r="K436" s="850">
        <v>121</v>
      </c>
    </row>
    <row r="437" spans="1:11" ht="14.4" customHeight="1" x14ac:dyDescent="0.3">
      <c r="A437" s="831" t="s">
        <v>568</v>
      </c>
      <c r="B437" s="832" t="s">
        <v>569</v>
      </c>
      <c r="C437" s="835" t="s">
        <v>591</v>
      </c>
      <c r="D437" s="863" t="s">
        <v>592</v>
      </c>
      <c r="E437" s="835" t="s">
        <v>2853</v>
      </c>
      <c r="F437" s="863" t="s">
        <v>2854</v>
      </c>
      <c r="G437" s="835" t="s">
        <v>3467</v>
      </c>
      <c r="H437" s="835" t="s">
        <v>3468</v>
      </c>
      <c r="I437" s="849">
        <v>9.4399995803833008</v>
      </c>
      <c r="J437" s="849">
        <v>50</v>
      </c>
      <c r="K437" s="850">
        <v>471.89999389648437</v>
      </c>
    </row>
    <row r="438" spans="1:11" ht="14.4" customHeight="1" x14ac:dyDescent="0.3">
      <c r="A438" s="831" t="s">
        <v>568</v>
      </c>
      <c r="B438" s="832" t="s">
        <v>569</v>
      </c>
      <c r="C438" s="835" t="s">
        <v>591</v>
      </c>
      <c r="D438" s="863" t="s">
        <v>592</v>
      </c>
      <c r="E438" s="835" t="s">
        <v>2853</v>
      </c>
      <c r="F438" s="863" t="s">
        <v>2854</v>
      </c>
      <c r="G438" s="835" t="s">
        <v>3345</v>
      </c>
      <c r="H438" s="835" t="s">
        <v>3346</v>
      </c>
      <c r="I438" s="849">
        <v>0.47083333134651184</v>
      </c>
      <c r="J438" s="849">
        <v>2250</v>
      </c>
      <c r="K438" s="850">
        <v>1060.5</v>
      </c>
    </row>
    <row r="439" spans="1:11" ht="14.4" customHeight="1" x14ac:dyDescent="0.3">
      <c r="A439" s="831" t="s">
        <v>568</v>
      </c>
      <c r="B439" s="832" t="s">
        <v>569</v>
      </c>
      <c r="C439" s="835" t="s">
        <v>591</v>
      </c>
      <c r="D439" s="863" t="s">
        <v>592</v>
      </c>
      <c r="E439" s="835" t="s">
        <v>2853</v>
      </c>
      <c r="F439" s="863" t="s">
        <v>2854</v>
      </c>
      <c r="G439" s="835" t="s">
        <v>3469</v>
      </c>
      <c r="H439" s="835" t="s">
        <v>3470</v>
      </c>
      <c r="I439" s="849">
        <v>72.150001525878906</v>
      </c>
      <c r="J439" s="849">
        <v>25</v>
      </c>
      <c r="K439" s="850">
        <v>1803.81005859375</v>
      </c>
    </row>
    <row r="440" spans="1:11" ht="14.4" customHeight="1" x14ac:dyDescent="0.3">
      <c r="A440" s="831" t="s">
        <v>568</v>
      </c>
      <c r="B440" s="832" t="s">
        <v>569</v>
      </c>
      <c r="C440" s="835" t="s">
        <v>591</v>
      </c>
      <c r="D440" s="863" t="s">
        <v>592</v>
      </c>
      <c r="E440" s="835" t="s">
        <v>2853</v>
      </c>
      <c r="F440" s="863" t="s">
        <v>2854</v>
      </c>
      <c r="G440" s="835" t="s">
        <v>3471</v>
      </c>
      <c r="H440" s="835" t="s">
        <v>3472</v>
      </c>
      <c r="I440" s="849">
        <v>522.44500732421875</v>
      </c>
      <c r="J440" s="849">
        <v>10</v>
      </c>
      <c r="K440" s="850">
        <v>5224.429931640625</v>
      </c>
    </row>
    <row r="441" spans="1:11" ht="14.4" customHeight="1" x14ac:dyDescent="0.3">
      <c r="A441" s="831" t="s">
        <v>568</v>
      </c>
      <c r="B441" s="832" t="s">
        <v>569</v>
      </c>
      <c r="C441" s="835" t="s">
        <v>591</v>
      </c>
      <c r="D441" s="863" t="s">
        <v>592</v>
      </c>
      <c r="E441" s="835" t="s">
        <v>3169</v>
      </c>
      <c r="F441" s="863" t="s">
        <v>3170</v>
      </c>
      <c r="G441" s="835" t="s">
        <v>3173</v>
      </c>
      <c r="H441" s="835" t="s">
        <v>3174</v>
      </c>
      <c r="I441" s="849">
        <v>10.164166609446207</v>
      </c>
      <c r="J441" s="849">
        <v>1600</v>
      </c>
      <c r="K441" s="850">
        <v>16261.5</v>
      </c>
    </row>
    <row r="442" spans="1:11" ht="14.4" customHeight="1" x14ac:dyDescent="0.3">
      <c r="A442" s="831" t="s">
        <v>568</v>
      </c>
      <c r="B442" s="832" t="s">
        <v>569</v>
      </c>
      <c r="C442" s="835" t="s">
        <v>591</v>
      </c>
      <c r="D442" s="863" t="s">
        <v>592</v>
      </c>
      <c r="E442" s="835" t="s">
        <v>3169</v>
      </c>
      <c r="F442" s="863" t="s">
        <v>3170</v>
      </c>
      <c r="G442" s="835" t="s">
        <v>3473</v>
      </c>
      <c r="H442" s="835" t="s">
        <v>3474</v>
      </c>
      <c r="I442" s="849">
        <v>16.819999694824219</v>
      </c>
      <c r="J442" s="849">
        <v>140</v>
      </c>
      <c r="K442" s="850">
        <v>2354.7999725341797</v>
      </c>
    </row>
    <row r="443" spans="1:11" ht="14.4" customHeight="1" x14ac:dyDescent="0.3">
      <c r="A443" s="831" t="s">
        <v>568</v>
      </c>
      <c r="B443" s="832" t="s">
        <v>569</v>
      </c>
      <c r="C443" s="835" t="s">
        <v>591</v>
      </c>
      <c r="D443" s="863" t="s">
        <v>592</v>
      </c>
      <c r="E443" s="835" t="s">
        <v>2869</v>
      </c>
      <c r="F443" s="863" t="s">
        <v>2870</v>
      </c>
      <c r="G443" s="835" t="s">
        <v>2873</v>
      </c>
      <c r="H443" s="835" t="s">
        <v>2874</v>
      </c>
      <c r="I443" s="849">
        <v>0.30000001192092896</v>
      </c>
      <c r="J443" s="849">
        <v>500</v>
      </c>
      <c r="K443" s="850">
        <v>150</v>
      </c>
    </row>
    <row r="444" spans="1:11" ht="14.4" customHeight="1" x14ac:dyDescent="0.3">
      <c r="A444" s="831" t="s">
        <v>568</v>
      </c>
      <c r="B444" s="832" t="s">
        <v>569</v>
      </c>
      <c r="C444" s="835" t="s">
        <v>591</v>
      </c>
      <c r="D444" s="863" t="s">
        <v>592</v>
      </c>
      <c r="E444" s="835" t="s">
        <v>2869</v>
      </c>
      <c r="F444" s="863" t="s">
        <v>2870</v>
      </c>
      <c r="G444" s="835" t="s">
        <v>3185</v>
      </c>
      <c r="H444" s="835" t="s">
        <v>3186</v>
      </c>
      <c r="I444" s="849">
        <v>0.30571429218564716</v>
      </c>
      <c r="J444" s="849">
        <v>1300</v>
      </c>
      <c r="K444" s="850">
        <v>398</v>
      </c>
    </row>
    <row r="445" spans="1:11" ht="14.4" customHeight="1" x14ac:dyDescent="0.3">
      <c r="A445" s="831" t="s">
        <v>568</v>
      </c>
      <c r="B445" s="832" t="s">
        <v>569</v>
      </c>
      <c r="C445" s="835" t="s">
        <v>591</v>
      </c>
      <c r="D445" s="863" t="s">
        <v>592</v>
      </c>
      <c r="E445" s="835" t="s">
        <v>2869</v>
      </c>
      <c r="F445" s="863" t="s">
        <v>2870</v>
      </c>
      <c r="G445" s="835" t="s">
        <v>2875</v>
      </c>
      <c r="H445" s="835" t="s">
        <v>2876</v>
      </c>
      <c r="I445" s="849">
        <v>0.54538463170711815</v>
      </c>
      <c r="J445" s="849">
        <v>3500</v>
      </c>
      <c r="K445" s="850">
        <v>1909</v>
      </c>
    </row>
    <row r="446" spans="1:11" ht="14.4" customHeight="1" x14ac:dyDescent="0.3">
      <c r="A446" s="831" t="s">
        <v>568</v>
      </c>
      <c r="B446" s="832" t="s">
        <v>569</v>
      </c>
      <c r="C446" s="835" t="s">
        <v>591</v>
      </c>
      <c r="D446" s="863" t="s">
        <v>592</v>
      </c>
      <c r="E446" s="835" t="s">
        <v>2869</v>
      </c>
      <c r="F446" s="863" t="s">
        <v>2870</v>
      </c>
      <c r="G446" s="835" t="s">
        <v>3475</v>
      </c>
      <c r="H446" s="835" t="s">
        <v>3476</v>
      </c>
      <c r="I446" s="849">
        <v>180.44000244140625</v>
      </c>
      <c r="J446" s="849">
        <v>50</v>
      </c>
      <c r="K446" s="850">
        <v>9021.759765625</v>
      </c>
    </row>
    <row r="447" spans="1:11" ht="14.4" customHeight="1" x14ac:dyDescent="0.3">
      <c r="A447" s="831" t="s">
        <v>568</v>
      </c>
      <c r="B447" s="832" t="s">
        <v>569</v>
      </c>
      <c r="C447" s="835" t="s">
        <v>591</v>
      </c>
      <c r="D447" s="863" t="s">
        <v>592</v>
      </c>
      <c r="E447" s="835" t="s">
        <v>2869</v>
      </c>
      <c r="F447" s="863" t="s">
        <v>2870</v>
      </c>
      <c r="G447" s="835" t="s">
        <v>3477</v>
      </c>
      <c r="H447" s="835" t="s">
        <v>3478</v>
      </c>
      <c r="I447" s="849">
        <v>48.819999694824219</v>
      </c>
      <c r="J447" s="849">
        <v>25</v>
      </c>
      <c r="K447" s="850">
        <v>1220.5899658203125</v>
      </c>
    </row>
    <row r="448" spans="1:11" ht="14.4" customHeight="1" x14ac:dyDescent="0.3">
      <c r="A448" s="831" t="s">
        <v>568</v>
      </c>
      <c r="B448" s="832" t="s">
        <v>569</v>
      </c>
      <c r="C448" s="835" t="s">
        <v>591</v>
      </c>
      <c r="D448" s="863" t="s">
        <v>592</v>
      </c>
      <c r="E448" s="835" t="s">
        <v>2869</v>
      </c>
      <c r="F448" s="863" t="s">
        <v>2870</v>
      </c>
      <c r="G448" s="835" t="s">
        <v>3479</v>
      </c>
      <c r="H448" s="835" t="s">
        <v>3480</v>
      </c>
      <c r="I448" s="849">
        <v>48.819999694824219</v>
      </c>
      <c r="J448" s="849">
        <v>25</v>
      </c>
      <c r="K448" s="850">
        <v>1220.5899658203125</v>
      </c>
    </row>
    <row r="449" spans="1:11" ht="14.4" customHeight="1" x14ac:dyDescent="0.3">
      <c r="A449" s="831" t="s">
        <v>568</v>
      </c>
      <c r="B449" s="832" t="s">
        <v>569</v>
      </c>
      <c r="C449" s="835" t="s">
        <v>591</v>
      </c>
      <c r="D449" s="863" t="s">
        <v>592</v>
      </c>
      <c r="E449" s="835" t="s">
        <v>2869</v>
      </c>
      <c r="F449" s="863" t="s">
        <v>2870</v>
      </c>
      <c r="G449" s="835" t="s">
        <v>3481</v>
      </c>
      <c r="H449" s="835" t="s">
        <v>3482</v>
      </c>
      <c r="I449" s="849">
        <v>48.819999694824219</v>
      </c>
      <c r="J449" s="849">
        <v>75</v>
      </c>
      <c r="K449" s="850">
        <v>3661.7698974609375</v>
      </c>
    </row>
    <row r="450" spans="1:11" ht="14.4" customHeight="1" x14ac:dyDescent="0.3">
      <c r="A450" s="831" t="s">
        <v>568</v>
      </c>
      <c r="B450" s="832" t="s">
        <v>569</v>
      </c>
      <c r="C450" s="835" t="s">
        <v>591</v>
      </c>
      <c r="D450" s="863" t="s">
        <v>592</v>
      </c>
      <c r="E450" s="835" t="s">
        <v>2869</v>
      </c>
      <c r="F450" s="863" t="s">
        <v>2870</v>
      </c>
      <c r="G450" s="835" t="s">
        <v>3483</v>
      </c>
      <c r="H450" s="835" t="s">
        <v>3484</v>
      </c>
      <c r="I450" s="849">
        <v>48.819999694824219</v>
      </c>
      <c r="J450" s="849">
        <v>50</v>
      </c>
      <c r="K450" s="850">
        <v>2441.179931640625</v>
      </c>
    </row>
    <row r="451" spans="1:11" ht="14.4" customHeight="1" x14ac:dyDescent="0.3">
      <c r="A451" s="831" t="s">
        <v>568</v>
      </c>
      <c r="B451" s="832" t="s">
        <v>569</v>
      </c>
      <c r="C451" s="835" t="s">
        <v>591</v>
      </c>
      <c r="D451" s="863" t="s">
        <v>592</v>
      </c>
      <c r="E451" s="835" t="s">
        <v>2869</v>
      </c>
      <c r="F451" s="863" t="s">
        <v>2870</v>
      </c>
      <c r="G451" s="835" t="s">
        <v>3485</v>
      </c>
      <c r="H451" s="835" t="s">
        <v>3486</v>
      </c>
      <c r="I451" s="849">
        <v>1.559999942779541</v>
      </c>
      <c r="J451" s="849">
        <v>1100</v>
      </c>
      <c r="K451" s="850">
        <v>1714.0999450683594</v>
      </c>
    </row>
    <row r="452" spans="1:11" ht="14.4" customHeight="1" x14ac:dyDescent="0.3">
      <c r="A452" s="831" t="s">
        <v>568</v>
      </c>
      <c r="B452" s="832" t="s">
        <v>569</v>
      </c>
      <c r="C452" s="835" t="s">
        <v>591</v>
      </c>
      <c r="D452" s="863" t="s">
        <v>592</v>
      </c>
      <c r="E452" s="835" t="s">
        <v>2869</v>
      </c>
      <c r="F452" s="863" t="s">
        <v>2870</v>
      </c>
      <c r="G452" s="835" t="s">
        <v>3487</v>
      </c>
      <c r="H452" s="835" t="s">
        <v>3488</v>
      </c>
      <c r="I452" s="849">
        <v>180.44000244140625</v>
      </c>
      <c r="J452" s="849">
        <v>25</v>
      </c>
      <c r="K452" s="850">
        <v>4510.8798828125</v>
      </c>
    </row>
    <row r="453" spans="1:11" ht="14.4" customHeight="1" x14ac:dyDescent="0.3">
      <c r="A453" s="831" t="s">
        <v>568</v>
      </c>
      <c r="B453" s="832" t="s">
        <v>569</v>
      </c>
      <c r="C453" s="835" t="s">
        <v>591</v>
      </c>
      <c r="D453" s="863" t="s">
        <v>592</v>
      </c>
      <c r="E453" s="835" t="s">
        <v>2869</v>
      </c>
      <c r="F453" s="863" t="s">
        <v>2870</v>
      </c>
      <c r="G453" s="835" t="s">
        <v>3489</v>
      </c>
      <c r="H453" s="835" t="s">
        <v>3490</v>
      </c>
      <c r="I453" s="849">
        <v>180</v>
      </c>
      <c r="J453" s="849">
        <v>25</v>
      </c>
      <c r="K453" s="850">
        <v>4499.990234375</v>
      </c>
    </row>
    <row r="454" spans="1:11" ht="14.4" customHeight="1" x14ac:dyDescent="0.3">
      <c r="A454" s="831" t="s">
        <v>568</v>
      </c>
      <c r="B454" s="832" t="s">
        <v>569</v>
      </c>
      <c r="C454" s="835" t="s">
        <v>591</v>
      </c>
      <c r="D454" s="863" t="s">
        <v>592</v>
      </c>
      <c r="E454" s="835" t="s">
        <v>2869</v>
      </c>
      <c r="F454" s="863" t="s">
        <v>2870</v>
      </c>
      <c r="G454" s="835" t="s">
        <v>2881</v>
      </c>
      <c r="H454" s="835" t="s">
        <v>2882</v>
      </c>
      <c r="I454" s="849">
        <v>180</v>
      </c>
      <c r="J454" s="849">
        <v>25</v>
      </c>
      <c r="K454" s="850">
        <v>4499.990234375</v>
      </c>
    </row>
    <row r="455" spans="1:11" ht="14.4" customHeight="1" x14ac:dyDescent="0.3">
      <c r="A455" s="831" t="s">
        <v>568</v>
      </c>
      <c r="B455" s="832" t="s">
        <v>569</v>
      </c>
      <c r="C455" s="835" t="s">
        <v>591</v>
      </c>
      <c r="D455" s="863" t="s">
        <v>592</v>
      </c>
      <c r="E455" s="835" t="s">
        <v>2883</v>
      </c>
      <c r="F455" s="863" t="s">
        <v>2884</v>
      </c>
      <c r="G455" s="835" t="s">
        <v>2889</v>
      </c>
      <c r="H455" s="835" t="s">
        <v>2890</v>
      </c>
      <c r="I455" s="849">
        <v>0.6281818151473999</v>
      </c>
      <c r="J455" s="849">
        <v>6000</v>
      </c>
      <c r="K455" s="850">
        <v>3776</v>
      </c>
    </row>
    <row r="456" spans="1:11" ht="14.4" customHeight="1" x14ac:dyDescent="0.3">
      <c r="A456" s="831" t="s">
        <v>568</v>
      </c>
      <c r="B456" s="832" t="s">
        <v>569</v>
      </c>
      <c r="C456" s="835" t="s">
        <v>591</v>
      </c>
      <c r="D456" s="863" t="s">
        <v>592</v>
      </c>
      <c r="E456" s="835" t="s">
        <v>2883</v>
      </c>
      <c r="F456" s="863" t="s">
        <v>2884</v>
      </c>
      <c r="G456" s="835" t="s">
        <v>2891</v>
      </c>
      <c r="H456" s="835" t="s">
        <v>2892</v>
      </c>
      <c r="I456" s="849">
        <v>0.62999999523162842</v>
      </c>
      <c r="J456" s="849">
        <v>6800</v>
      </c>
      <c r="K456" s="850">
        <v>4284</v>
      </c>
    </row>
    <row r="457" spans="1:11" ht="14.4" customHeight="1" x14ac:dyDescent="0.3">
      <c r="A457" s="831" t="s">
        <v>568</v>
      </c>
      <c r="B457" s="832" t="s">
        <v>569</v>
      </c>
      <c r="C457" s="835" t="s">
        <v>591</v>
      </c>
      <c r="D457" s="863" t="s">
        <v>592</v>
      </c>
      <c r="E457" s="835" t="s">
        <v>2883</v>
      </c>
      <c r="F457" s="863" t="s">
        <v>2884</v>
      </c>
      <c r="G457" s="835" t="s">
        <v>3369</v>
      </c>
      <c r="H457" s="835" t="s">
        <v>3370</v>
      </c>
      <c r="I457" s="849">
        <v>0.62899999618530278</v>
      </c>
      <c r="J457" s="849">
        <v>4000</v>
      </c>
      <c r="K457" s="850">
        <v>2518</v>
      </c>
    </row>
    <row r="458" spans="1:11" ht="14.4" customHeight="1" x14ac:dyDescent="0.3">
      <c r="A458" s="831" t="s">
        <v>568</v>
      </c>
      <c r="B458" s="832" t="s">
        <v>569</v>
      </c>
      <c r="C458" s="835" t="s">
        <v>591</v>
      </c>
      <c r="D458" s="863" t="s">
        <v>592</v>
      </c>
      <c r="E458" s="835" t="s">
        <v>2883</v>
      </c>
      <c r="F458" s="863" t="s">
        <v>2884</v>
      </c>
      <c r="G458" s="835" t="s">
        <v>3491</v>
      </c>
      <c r="H458" s="835" t="s">
        <v>3492</v>
      </c>
      <c r="I458" s="849">
        <v>0.62999999523162842</v>
      </c>
      <c r="J458" s="849">
        <v>340</v>
      </c>
      <c r="K458" s="850">
        <v>214.19999694824219</v>
      </c>
    </row>
    <row r="459" spans="1:11" ht="14.4" customHeight="1" x14ac:dyDescent="0.3">
      <c r="A459" s="831" t="s">
        <v>568</v>
      </c>
      <c r="B459" s="832" t="s">
        <v>569</v>
      </c>
      <c r="C459" s="835" t="s">
        <v>591</v>
      </c>
      <c r="D459" s="863" t="s">
        <v>592</v>
      </c>
      <c r="E459" s="835" t="s">
        <v>3211</v>
      </c>
      <c r="F459" s="863" t="s">
        <v>3212</v>
      </c>
      <c r="G459" s="835" t="s">
        <v>3493</v>
      </c>
      <c r="H459" s="835" t="s">
        <v>3494</v>
      </c>
      <c r="I459" s="849">
        <v>36.830001831054687</v>
      </c>
      <c r="J459" s="849">
        <v>10</v>
      </c>
      <c r="K459" s="850">
        <v>368.32000732421875</v>
      </c>
    </row>
    <row r="460" spans="1:11" ht="14.4" customHeight="1" x14ac:dyDescent="0.3">
      <c r="A460" s="831" t="s">
        <v>568</v>
      </c>
      <c r="B460" s="832" t="s">
        <v>569</v>
      </c>
      <c r="C460" s="835" t="s">
        <v>591</v>
      </c>
      <c r="D460" s="863" t="s">
        <v>592</v>
      </c>
      <c r="E460" s="835" t="s">
        <v>3211</v>
      </c>
      <c r="F460" s="863" t="s">
        <v>3212</v>
      </c>
      <c r="G460" s="835" t="s">
        <v>3495</v>
      </c>
      <c r="H460" s="835" t="s">
        <v>3496</v>
      </c>
      <c r="I460" s="849">
        <v>36.830001831054687</v>
      </c>
      <c r="J460" s="849">
        <v>10</v>
      </c>
      <c r="K460" s="850">
        <v>368.32000732421875</v>
      </c>
    </row>
    <row r="461" spans="1:11" ht="14.4" customHeight="1" x14ac:dyDescent="0.3">
      <c r="A461" s="831" t="s">
        <v>568</v>
      </c>
      <c r="B461" s="832" t="s">
        <v>569</v>
      </c>
      <c r="C461" s="835" t="s">
        <v>591</v>
      </c>
      <c r="D461" s="863" t="s">
        <v>592</v>
      </c>
      <c r="E461" s="835" t="s">
        <v>3211</v>
      </c>
      <c r="F461" s="863" t="s">
        <v>3212</v>
      </c>
      <c r="G461" s="835" t="s">
        <v>3497</v>
      </c>
      <c r="H461" s="835" t="s">
        <v>3498</v>
      </c>
      <c r="I461" s="849">
        <v>36.830001831054687</v>
      </c>
      <c r="J461" s="849">
        <v>10</v>
      </c>
      <c r="K461" s="850">
        <v>368.32000732421875</v>
      </c>
    </row>
    <row r="462" spans="1:11" ht="14.4" customHeight="1" x14ac:dyDescent="0.3">
      <c r="A462" s="831" t="s">
        <v>568</v>
      </c>
      <c r="B462" s="832" t="s">
        <v>569</v>
      </c>
      <c r="C462" s="835" t="s">
        <v>591</v>
      </c>
      <c r="D462" s="863" t="s">
        <v>592</v>
      </c>
      <c r="E462" s="835" t="s">
        <v>3211</v>
      </c>
      <c r="F462" s="863" t="s">
        <v>3212</v>
      </c>
      <c r="G462" s="835" t="s">
        <v>3215</v>
      </c>
      <c r="H462" s="835" t="s">
        <v>3216</v>
      </c>
      <c r="I462" s="849">
        <v>36.831001663208006</v>
      </c>
      <c r="J462" s="849">
        <v>195</v>
      </c>
      <c r="K462" s="850">
        <v>7182.2499694824219</v>
      </c>
    </row>
    <row r="463" spans="1:11" ht="14.4" customHeight="1" x14ac:dyDescent="0.3">
      <c r="A463" s="831" t="s">
        <v>568</v>
      </c>
      <c r="B463" s="832" t="s">
        <v>569</v>
      </c>
      <c r="C463" s="835" t="s">
        <v>591</v>
      </c>
      <c r="D463" s="863" t="s">
        <v>592</v>
      </c>
      <c r="E463" s="835" t="s">
        <v>3211</v>
      </c>
      <c r="F463" s="863" t="s">
        <v>3212</v>
      </c>
      <c r="G463" s="835" t="s">
        <v>3217</v>
      </c>
      <c r="H463" s="835" t="s">
        <v>3218</v>
      </c>
      <c r="I463" s="849">
        <v>36.831251621246338</v>
      </c>
      <c r="J463" s="849">
        <v>145</v>
      </c>
      <c r="K463" s="850">
        <v>5340.6900329589844</v>
      </c>
    </row>
    <row r="464" spans="1:11" ht="14.4" customHeight="1" x14ac:dyDescent="0.3">
      <c r="A464" s="831" t="s">
        <v>568</v>
      </c>
      <c r="B464" s="832" t="s">
        <v>569</v>
      </c>
      <c r="C464" s="835" t="s">
        <v>591</v>
      </c>
      <c r="D464" s="863" t="s">
        <v>592</v>
      </c>
      <c r="E464" s="835" t="s">
        <v>3211</v>
      </c>
      <c r="F464" s="863" t="s">
        <v>3212</v>
      </c>
      <c r="G464" s="835" t="s">
        <v>3499</v>
      </c>
      <c r="H464" s="835" t="s">
        <v>3500</v>
      </c>
      <c r="I464" s="849">
        <v>36.830001831054687</v>
      </c>
      <c r="J464" s="849">
        <v>10</v>
      </c>
      <c r="K464" s="850">
        <v>368.32000732421875</v>
      </c>
    </row>
    <row r="465" spans="1:11" ht="14.4" customHeight="1" x14ac:dyDescent="0.3">
      <c r="A465" s="831" t="s">
        <v>568</v>
      </c>
      <c r="B465" s="832" t="s">
        <v>569</v>
      </c>
      <c r="C465" s="835" t="s">
        <v>591</v>
      </c>
      <c r="D465" s="863" t="s">
        <v>592</v>
      </c>
      <c r="E465" s="835" t="s">
        <v>3211</v>
      </c>
      <c r="F465" s="863" t="s">
        <v>3212</v>
      </c>
      <c r="G465" s="835" t="s">
        <v>3501</v>
      </c>
      <c r="H465" s="835" t="s">
        <v>3502</v>
      </c>
      <c r="I465" s="849">
        <v>378.19000244140625</v>
      </c>
      <c r="J465" s="849">
        <v>3</v>
      </c>
      <c r="K465" s="850">
        <v>1134.5699462890625</v>
      </c>
    </row>
    <row r="466" spans="1:11" ht="14.4" customHeight="1" x14ac:dyDescent="0.3">
      <c r="A466" s="831" t="s">
        <v>568</v>
      </c>
      <c r="B466" s="832" t="s">
        <v>569</v>
      </c>
      <c r="C466" s="835" t="s">
        <v>591</v>
      </c>
      <c r="D466" s="863" t="s">
        <v>592</v>
      </c>
      <c r="E466" s="835" t="s">
        <v>3211</v>
      </c>
      <c r="F466" s="863" t="s">
        <v>3212</v>
      </c>
      <c r="G466" s="835" t="s">
        <v>3503</v>
      </c>
      <c r="H466" s="835" t="s">
        <v>3504</v>
      </c>
      <c r="I466" s="849">
        <v>378.19000244140625</v>
      </c>
      <c r="J466" s="849">
        <v>10</v>
      </c>
      <c r="K466" s="850">
        <v>3781.89990234375</v>
      </c>
    </row>
    <row r="467" spans="1:11" ht="14.4" customHeight="1" x14ac:dyDescent="0.3">
      <c r="A467" s="831" t="s">
        <v>568</v>
      </c>
      <c r="B467" s="832" t="s">
        <v>569</v>
      </c>
      <c r="C467" s="835" t="s">
        <v>591</v>
      </c>
      <c r="D467" s="863" t="s">
        <v>592</v>
      </c>
      <c r="E467" s="835" t="s">
        <v>3211</v>
      </c>
      <c r="F467" s="863" t="s">
        <v>3212</v>
      </c>
      <c r="G467" s="835" t="s">
        <v>3505</v>
      </c>
      <c r="H467" s="835" t="s">
        <v>3506</v>
      </c>
      <c r="I467" s="849">
        <v>378.19000244140625</v>
      </c>
      <c r="J467" s="849">
        <v>5</v>
      </c>
      <c r="K467" s="850">
        <v>1890.949951171875</v>
      </c>
    </row>
    <row r="468" spans="1:11" ht="14.4" customHeight="1" x14ac:dyDescent="0.3">
      <c r="A468" s="831" t="s">
        <v>568</v>
      </c>
      <c r="B468" s="832" t="s">
        <v>569</v>
      </c>
      <c r="C468" s="835" t="s">
        <v>591</v>
      </c>
      <c r="D468" s="863" t="s">
        <v>592</v>
      </c>
      <c r="E468" s="835" t="s">
        <v>3211</v>
      </c>
      <c r="F468" s="863" t="s">
        <v>3212</v>
      </c>
      <c r="G468" s="835" t="s">
        <v>3507</v>
      </c>
      <c r="H468" s="835" t="s">
        <v>3508</v>
      </c>
      <c r="I468" s="849">
        <v>16.483333905537922</v>
      </c>
      <c r="J468" s="849">
        <v>60</v>
      </c>
      <c r="K468" s="850">
        <v>979.89999389648437</v>
      </c>
    </row>
    <row r="469" spans="1:11" ht="14.4" customHeight="1" x14ac:dyDescent="0.3">
      <c r="A469" s="831" t="s">
        <v>568</v>
      </c>
      <c r="B469" s="832" t="s">
        <v>569</v>
      </c>
      <c r="C469" s="835" t="s">
        <v>591</v>
      </c>
      <c r="D469" s="863" t="s">
        <v>592</v>
      </c>
      <c r="E469" s="835" t="s">
        <v>3211</v>
      </c>
      <c r="F469" s="863" t="s">
        <v>3212</v>
      </c>
      <c r="G469" s="835" t="s">
        <v>3509</v>
      </c>
      <c r="H469" s="835" t="s">
        <v>3510</v>
      </c>
      <c r="I469" s="849">
        <v>104.05999755859375</v>
      </c>
      <c r="J469" s="849">
        <v>10</v>
      </c>
      <c r="K469" s="850">
        <v>1040.5999755859375</v>
      </c>
    </row>
    <row r="470" spans="1:11" ht="14.4" customHeight="1" x14ac:dyDescent="0.3">
      <c r="A470" s="831" t="s">
        <v>568</v>
      </c>
      <c r="B470" s="832" t="s">
        <v>569</v>
      </c>
      <c r="C470" s="835" t="s">
        <v>591</v>
      </c>
      <c r="D470" s="863" t="s">
        <v>592</v>
      </c>
      <c r="E470" s="835" t="s">
        <v>3211</v>
      </c>
      <c r="F470" s="863" t="s">
        <v>3212</v>
      </c>
      <c r="G470" s="835" t="s">
        <v>3511</v>
      </c>
      <c r="H470" s="835" t="s">
        <v>3512</v>
      </c>
      <c r="I470" s="849">
        <v>104.05999755859375</v>
      </c>
      <c r="J470" s="849">
        <v>50</v>
      </c>
      <c r="K470" s="850">
        <v>5202.9998779296875</v>
      </c>
    </row>
    <row r="471" spans="1:11" ht="14.4" customHeight="1" x14ac:dyDescent="0.3">
      <c r="A471" s="831" t="s">
        <v>568</v>
      </c>
      <c r="B471" s="832" t="s">
        <v>569</v>
      </c>
      <c r="C471" s="835" t="s">
        <v>591</v>
      </c>
      <c r="D471" s="863" t="s">
        <v>592</v>
      </c>
      <c r="E471" s="835" t="s">
        <v>3211</v>
      </c>
      <c r="F471" s="863" t="s">
        <v>3212</v>
      </c>
      <c r="G471" s="835" t="s">
        <v>3513</v>
      </c>
      <c r="H471" s="835" t="s">
        <v>3514</v>
      </c>
      <c r="I471" s="849">
        <v>104.05999755859375</v>
      </c>
      <c r="J471" s="849">
        <v>100</v>
      </c>
      <c r="K471" s="850">
        <v>10405.999755859375</v>
      </c>
    </row>
    <row r="472" spans="1:11" ht="14.4" customHeight="1" x14ac:dyDescent="0.3">
      <c r="A472" s="831" t="s">
        <v>568</v>
      </c>
      <c r="B472" s="832" t="s">
        <v>569</v>
      </c>
      <c r="C472" s="835" t="s">
        <v>591</v>
      </c>
      <c r="D472" s="863" t="s">
        <v>592</v>
      </c>
      <c r="E472" s="835" t="s">
        <v>3211</v>
      </c>
      <c r="F472" s="863" t="s">
        <v>3212</v>
      </c>
      <c r="G472" s="835" t="s">
        <v>3515</v>
      </c>
      <c r="H472" s="835" t="s">
        <v>3516</v>
      </c>
      <c r="I472" s="849">
        <v>104.05999755859375</v>
      </c>
      <c r="J472" s="849">
        <v>10</v>
      </c>
      <c r="K472" s="850">
        <v>1040.5999755859375</v>
      </c>
    </row>
    <row r="473" spans="1:11" ht="14.4" customHeight="1" x14ac:dyDescent="0.3">
      <c r="A473" s="831" t="s">
        <v>568</v>
      </c>
      <c r="B473" s="832" t="s">
        <v>569</v>
      </c>
      <c r="C473" s="835" t="s">
        <v>591</v>
      </c>
      <c r="D473" s="863" t="s">
        <v>592</v>
      </c>
      <c r="E473" s="835" t="s">
        <v>3211</v>
      </c>
      <c r="F473" s="863" t="s">
        <v>3212</v>
      </c>
      <c r="G473" s="835" t="s">
        <v>3517</v>
      </c>
      <c r="H473" s="835" t="s">
        <v>3518</v>
      </c>
      <c r="I473" s="849">
        <v>240.94000244140625</v>
      </c>
      <c r="J473" s="849">
        <v>5</v>
      </c>
      <c r="K473" s="850">
        <v>1204.6800537109375</v>
      </c>
    </row>
    <row r="474" spans="1:11" ht="14.4" customHeight="1" x14ac:dyDescent="0.3">
      <c r="A474" s="831" t="s">
        <v>568</v>
      </c>
      <c r="B474" s="832" t="s">
        <v>569</v>
      </c>
      <c r="C474" s="835" t="s">
        <v>591</v>
      </c>
      <c r="D474" s="863" t="s">
        <v>592</v>
      </c>
      <c r="E474" s="835" t="s">
        <v>3211</v>
      </c>
      <c r="F474" s="863" t="s">
        <v>3212</v>
      </c>
      <c r="G474" s="835" t="s">
        <v>3519</v>
      </c>
      <c r="H474" s="835" t="s">
        <v>3520</v>
      </c>
      <c r="I474" s="849">
        <v>240.94000244140625</v>
      </c>
      <c r="J474" s="849">
        <v>5</v>
      </c>
      <c r="K474" s="850">
        <v>1204.6800537109375</v>
      </c>
    </row>
    <row r="475" spans="1:11" ht="14.4" customHeight="1" x14ac:dyDescent="0.3">
      <c r="A475" s="831" t="s">
        <v>568</v>
      </c>
      <c r="B475" s="832" t="s">
        <v>569</v>
      </c>
      <c r="C475" s="835" t="s">
        <v>591</v>
      </c>
      <c r="D475" s="863" t="s">
        <v>592</v>
      </c>
      <c r="E475" s="835" t="s">
        <v>3211</v>
      </c>
      <c r="F475" s="863" t="s">
        <v>3212</v>
      </c>
      <c r="G475" s="835" t="s">
        <v>3521</v>
      </c>
      <c r="H475" s="835" t="s">
        <v>3522</v>
      </c>
      <c r="I475" s="849">
        <v>209.3699951171875</v>
      </c>
      <c r="J475" s="849">
        <v>5</v>
      </c>
      <c r="K475" s="850">
        <v>1046.8299560546875</v>
      </c>
    </row>
    <row r="476" spans="1:11" ht="14.4" customHeight="1" x14ac:dyDescent="0.3">
      <c r="A476" s="831" t="s">
        <v>568</v>
      </c>
      <c r="B476" s="832" t="s">
        <v>569</v>
      </c>
      <c r="C476" s="835" t="s">
        <v>591</v>
      </c>
      <c r="D476" s="863" t="s">
        <v>592</v>
      </c>
      <c r="E476" s="835" t="s">
        <v>3211</v>
      </c>
      <c r="F476" s="863" t="s">
        <v>3212</v>
      </c>
      <c r="G476" s="835" t="s">
        <v>3523</v>
      </c>
      <c r="H476" s="835" t="s">
        <v>3524</v>
      </c>
      <c r="I476" s="849">
        <v>209.3699951171875</v>
      </c>
      <c r="J476" s="849">
        <v>15</v>
      </c>
      <c r="K476" s="850">
        <v>3140.4898681640625</v>
      </c>
    </row>
    <row r="477" spans="1:11" ht="14.4" customHeight="1" x14ac:dyDescent="0.3">
      <c r="A477" s="831" t="s">
        <v>568</v>
      </c>
      <c r="B477" s="832" t="s">
        <v>569</v>
      </c>
      <c r="C477" s="835" t="s">
        <v>591</v>
      </c>
      <c r="D477" s="863" t="s">
        <v>592</v>
      </c>
      <c r="E477" s="835" t="s">
        <v>3211</v>
      </c>
      <c r="F477" s="863" t="s">
        <v>3212</v>
      </c>
      <c r="G477" s="835" t="s">
        <v>3525</v>
      </c>
      <c r="H477" s="835" t="s">
        <v>3526</v>
      </c>
      <c r="I477" s="849">
        <v>209.3699951171875</v>
      </c>
      <c r="J477" s="849">
        <v>15</v>
      </c>
      <c r="K477" s="850">
        <v>3140.4898681640625</v>
      </c>
    </row>
    <row r="478" spans="1:11" ht="14.4" customHeight="1" x14ac:dyDescent="0.3">
      <c r="A478" s="831" t="s">
        <v>568</v>
      </c>
      <c r="B478" s="832" t="s">
        <v>569</v>
      </c>
      <c r="C478" s="835" t="s">
        <v>591</v>
      </c>
      <c r="D478" s="863" t="s">
        <v>592</v>
      </c>
      <c r="E478" s="835" t="s">
        <v>3211</v>
      </c>
      <c r="F478" s="863" t="s">
        <v>3212</v>
      </c>
      <c r="G478" s="835" t="s">
        <v>3527</v>
      </c>
      <c r="H478" s="835" t="s">
        <v>3528</v>
      </c>
      <c r="I478" s="849">
        <v>119.99699935913085</v>
      </c>
      <c r="J478" s="849">
        <v>245</v>
      </c>
      <c r="K478" s="850">
        <v>29399.000244140625</v>
      </c>
    </row>
    <row r="479" spans="1:11" ht="14.4" customHeight="1" x14ac:dyDescent="0.3">
      <c r="A479" s="831" t="s">
        <v>568</v>
      </c>
      <c r="B479" s="832" t="s">
        <v>569</v>
      </c>
      <c r="C479" s="835" t="s">
        <v>594</v>
      </c>
      <c r="D479" s="863" t="s">
        <v>595</v>
      </c>
      <c r="E479" s="835" t="s">
        <v>2893</v>
      </c>
      <c r="F479" s="863" t="s">
        <v>2894</v>
      </c>
      <c r="G479" s="835" t="s">
        <v>2899</v>
      </c>
      <c r="H479" s="835" t="s">
        <v>2900</v>
      </c>
      <c r="I479" s="849">
        <v>141.58000183105469</v>
      </c>
      <c r="J479" s="849">
        <v>6</v>
      </c>
      <c r="K479" s="850">
        <v>849.48001098632812</v>
      </c>
    </row>
    <row r="480" spans="1:11" ht="14.4" customHeight="1" x14ac:dyDescent="0.3">
      <c r="A480" s="831" t="s">
        <v>568</v>
      </c>
      <c r="B480" s="832" t="s">
        <v>569</v>
      </c>
      <c r="C480" s="835" t="s">
        <v>594</v>
      </c>
      <c r="D480" s="863" t="s">
        <v>595</v>
      </c>
      <c r="E480" s="835" t="s">
        <v>2845</v>
      </c>
      <c r="F480" s="863" t="s">
        <v>2846</v>
      </c>
      <c r="G480" s="835" t="s">
        <v>3529</v>
      </c>
      <c r="H480" s="835" t="s">
        <v>3530</v>
      </c>
      <c r="I480" s="849">
        <v>3.5099999904632568</v>
      </c>
      <c r="J480" s="849">
        <v>100</v>
      </c>
      <c r="K480" s="850">
        <v>350.75</v>
      </c>
    </row>
    <row r="481" spans="1:11" ht="14.4" customHeight="1" x14ac:dyDescent="0.3">
      <c r="A481" s="831" t="s">
        <v>568</v>
      </c>
      <c r="B481" s="832" t="s">
        <v>569</v>
      </c>
      <c r="C481" s="835" t="s">
        <v>594</v>
      </c>
      <c r="D481" s="863" t="s">
        <v>595</v>
      </c>
      <c r="E481" s="835" t="s">
        <v>2845</v>
      </c>
      <c r="F481" s="863" t="s">
        <v>2846</v>
      </c>
      <c r="G481" s="835" t="s">
        <v>2971</v>
      </c>
      <c r="H481" s="835" t="s">
        <v>2972</v>
      </c>
      <c r="I481" s="849">
        <v>1.3799999952316284</v>
      </c>
      <c r="J481" s="849">
        <v>1000</v>
      </c>
      <c r="K481" s="850">
        <v>1380</v>
      </c>
    </row>
    <row r="482" spans="1:11" ht="14.4" customHeight="1" x14ac:dyDescent="0.3">
      <c r="A482" s="831" t="s">
        <v>568</v>
      </c>
      <c r="B482" s="832" t="s">
        <v>569</v>
      </c>
      <c r="C482" s="835" t="s">
        <v>594</v>
      </c>
      <c r="D482" s="863" t="s">
        <v>595</v>
      </c>
      <c r="E482" s="835" t="s">
        <v>2845</v>
      </c>
      <c r="F482" s="863" t="s">
        <v>2846</v>
      </c>
      <c r="G482" s="835" t="s">
        <v>2973</v>
      </c>
      <c r="H482" s="835" t="s">
        <v>2974</v>
      </c>
      <c r="I482" s="849">
        <v>0.85500001907348633</v>
      </c>
      <c r="J482" s="849">
        <v>200</v>
      </c>
      <c r="K482" s="850">
        <v>171</v>
      </c>
    </row>
    <row r="483" spans="1:11" ht="14.4" customHeight="1" x14ac:dyDescent="0.3">
      <c r="A483" s="831" t="s">
        <v>568</v>
      </c>
      <c r="B483" s="832" t="s">
        <v>569</v>
      </c>
      <c r="C483" s="835" t="s">
        <v>594</v>
      </c>
      <c r="D483" s="863" t="s">
        <v>595</v>
      </c>
      <c r="E483" s="835" t="s">
        <v>2845</v>
      </c>
      <c r="F483" s="863" t="s">
        <v>2846</v>
      </c>
      <c r="G483" s="835" t="s">
        <v>2975</v>
      </c>
      <c r="H483" s="835" t="s">
        <v>2976</v>
      </c>
      <c r="I483" s="849">
        <v>1.5149999856948853</v>
      </c>
      <c r="J483" s="849">
        <v>150</v>
      </c>
      <c r="K483" s="850">
        <v>227.5</v>
      </c>
    </row>
    <row r="484" spans="1:11" ht="14.4" customHeight="1" x14ac:dyDescent="0.3">
      <c r="A484" s="831" t="s">
        <v>568</v>
      </c>
      <c r="B484" s="832" t="s">
        <v>569</v>
      </c>
      <c r="C484" s="835" t="s">
        <v>594</v>
      </c>
      <c r="D484" s="863" t="s">
        <v>595</v>
      </c>
      <c r="E484" s="835" t="s">
        <v>2845</v>
      </c>
      <c r="F484" s="863" t="s">
        <v>2846</v>
      </c>
      <c r="G484" s="835" t="s">
        <v>3531</v>
      </c>
      <c r="H484" s="835" t="s">
        <v>3532</v>
      </c>
      <c r="I484" s="849">
        <v>25.129999160766602</v>
      </c>
      <c r="J484" s="849">
        <v>12</v>
      </c>
      <c r="K484" s="850">
        <v>301.510009765625</v>
      </c>
    </row>
    <row r="485" spans="1:11" ht="14.4" customHeight="1" x14ac:dyDescent="0.3">
      <c r="A485" s="831" t="s">
        <v>568</v>
      </c>
      <c r="B485" s="832" t="s">
        <v>569</v>
      </c>
      <c r="C485" s="835" t="s">
        <v>594</v>
      </c>
      <c r="D485" s="863" t="s">
        <v>595</v>
      </c>
      <c r="E485" s="835" t="s">
        <v>2845</v>
      </c>
      <c r="F485" s="863" t="s">
        <v>2846</v>
      </c>
      <c r="G485" s="835" t="s">
        <v>2979</v>
      </c>
      <c r="H485" s="835" t="s">
        <v>2980</v>
      </c>
      <c r="I485" s="849">
        <v>8.1233332951863613</v>
      </c>
      <c r="J485" s="849">
        <v>30</v>
      </c>
      <c r="K485" s="850">
        <v>243.69999694824219</v>
      </c>
    </row>
    <row r="486" spans="1:11" ht="14.4" customHeight="1" x14ac:dyDescent="0.3">
      <c r="A486" s="831" t="s">
        <v>568</v>
      </c>
      <c r="B486" s="832" t="s">
        <v>569</v>
      </c>
      <c r="C486" s="835" t="s">
        <v>594</v>
      </c>
      <c r="D486" s="863" t="s">
        <v>595</v>
      </c>
      <c r="E486" s="835" t="s">
        <v>2845</v>
      </c>
      <c r="F486" s="863" t="s">
        <v>2846</v>
      </c>
      <c r="G486" s="835" t="s">
        <v>2847</v>
      </c>
      <c r="H486" s="835" t="s">
        <v>2848</v>
      </c>
      <c r="I486" s="849">
        <v>26.166666666666668</v>
      </c>
      <c r="J486" s="849">
        <v>7</v>
      </c>
      <c r="K486" s="850">
        <v>183.16000366210937</v>
      </c>
    </row>
    <row r="487" spans="1:11" ht="14.4" customHeight="1" x14ac:dyDescent="0.3">
      <c r="A487" s="831" t="s">
        <v>568</v>
      </c>
      <c r="B487" s="832" t="s">
        <v>569</v>
      </c>
      <c r="C487" s="835" t="s">
        <v>594</v>
      </c>
      <c r="D487" s="863" t="s">
        <v>595</v>
      </c>
      <c r="E487" s="835" t="s">
        <v>2845</v>
      </c>
      <c r="F487" s="863" t="s">
        <v>2846</v>
      </c>
      <c r="G487" s="835" t="s">
        <v>3253</v>
      </c>
      <c r="H487" s="835" t="s">
        <v>3254</v>
      </c>
      <c r="I487" s="849">
        <v>15.027499914169312</v>
      </c>
      <c r="J487" s="849">
        <v>65</v>
      </c>
      <c r="K487" s="850">
        <v>976.75</v>
      </c>
    </row>
    <row r="488" spans="1:11" ht="14.4" customHeight="1" x14ac:dyDescent="0.3">
      <c r="A488" s="831" t="s">
        <v>568</v>
      </c>
      <c r="B488" s="832" t="s">
        <v>569</v>
      </c>
      <c r="C488" s="835" t="s">
        <v>594</v>
      </c>
      <c r="D488" s="863" t="s">
        <v>595</v>
      </c>
      <c r="E488" s="835" t="s">
        <v>2845</v>
      </c>
      <c r="F488" s="863" t="s">
        <v>2846</v>
      </c>
      <c r="G488" s="835" t="s">
        <v>3389</v>
      </c>
      <c r="H488" s="835" t="s">
        <v>3390</v>
      </c>
      <c r="I488" s="849">
        <v>23.920000076293945</v>
      </c>
      <c r="J488" s="849">
        <v>20</v>
      </c>
      <c r="K488" s="850">
        <v>478.39999389648438</v>
      </c>
    </row>
    <row r="489" spans="1:11" ht="14.4" customHeight="1" x14ac:dyDescent="0.3">
      <c r="A489" s="831" t="s">
        <v>568</v>
      </c>
      <c r="B489" s="832" t="s">
        <v>569</v>
      </c>
      <c r="C489" s="835" t="s">
        <v>594</v>
      </c>
      <c r="D489" s="863" t="s">
        <v>595</v>
      </c>
      <c r="E489" s="835" t="s">
        <v>2845</v>
      </c>
      <c r="F489" s="863" t="s">
        <v>2846</v>
      </c>
      <c r="G489" s="835" t="s">
        <v>2989</v>
      </c>
      <c r="H489" s="835" t="s">
        <v>2990</v>
      </c>
      <c r="I489" s="849">
        <v>18.889999389648438</v>
      </c>
      <c r="J489" s="849">
        <v>12</v>
      </c>
      <c r="K489" s="850">
        <v>226.72000122070312</v>
      </c>
    </row>
    <row r="490" spans="1:11" ht="14.4" customHeight="1" x14ac:dyDescent="0.3">
      <c r="A490" s="831" t="s">
        <v>568</v>
      </c>
      <c r="B490" s="832" t="s">
        <v>569</v>
      </c>
      <c r="C490" s="835" t="s">
        <v>594</v>
      </c>
      <c r="D490" s="863" t="s">
        <v>595</v>
      </c>
      <c r="E490" s="835" t="s">
        <v>2845</v>
      </c>
      <c r="F490" s="863" t="s">
        <v>2846</v>
      </c>
      <c r="G490" s="835" t="s">
        <v>2849</v>
      </c>
      <c r="H490" s="835" t="s">
        <v>2850</v>
      </c>
      <c r="I490" s="849">
        <v>41.536666870117187</v>
      </c>
      <c r="J490" s="849">
        <v>196</v>
      </c>
      <c r="K490" s="850">
        <v>8140.889892578125</v>
      </c>
    </row>
    <row r="491" spans="1:11" ht="14.4" customHeight="1" x14ac:dyDescent="0.3">
      <c r="A491" s="831" t="s">
        <v>568</v>
      </c>
      <c r="B491" s="832" t="s">
        <v>569</v>
      </c>
      <c r="C491" s="835" t="s">
        <v>594</v>
      </c>
      <c r="D491" s="863" t="s">
        <v>595</v>
      </c>
      <c r="E491" s="835" t="s">
        <v>2845</v>
      </c>
      <c r="F491" s="863" t="s">
        <v>2846</v>
      </c>
      <c r="G491" s="835" t="s">
        <v>3009</v>
      </c>
      <c r="H491" s="835" t="s">
        <v>3010</v>
      </c>
      <c r="I491" s="849">
        <v>66.239997863769531</v>
      </c>
      <c r="J491" s="849">
        <v>180</v>
      </c>
      <c r="K491" s="850">
        <v>11923.19970703125</v>
      </c>
    </row>
    <row r="492" spans="1:11" ht="14.4" customHeight="1" x14ac:dyDescent="0.3">
      <c r="A492" s="831" t="s">
        <v>568</v>
      </c>
      <c r="B492" s="832" t="s">
        <v>569</v>
      </c>
      <c r="C492" s="835" t="s">
        <v>594</v>
      </c>
      <c r="D492" s="863" t="s">
        <v>595</v>
      </c>
      <c r="E492" s="835" t="s">
        <v>2845</v>
      </c>
      <c r="F492" s="863" t="s">
        <v>2846</v>
      </c>
      <c r="G492" s="835" t="s">
        <v>2851</v>
      </c>
      <c r="H492" s="835" t="s">
        <v>2852</v>
      </c>
      <c r="I492" s="849">
        <v>0.66500002145767212</v>
      </c>
      <c r="J492" s="849">
        <v>800</v>
      </c>
      <c r="K492" s="850">
        <v>531</v>
      </c>
    </row>
    <row r="493" spans="1:11" ht="14.4" customHeight="1" x14ac:dyDescent="0.3">
      <c r="A493" s="831" t="s">
        <v>568</v>
      </c>
      <c r="B493" s="832" t="s">
        <v>569</v>
      </c>
      <c r="C493" s="835" t="s">
        <v>594</v>
      </c>
      <c r="D493" s="863" t="s">
        <v>595</v>
      </c>
      <c r="E493" s="835" t="s">
        <v>2853</v>
      </c>
      <c r="F493" s="863" t="s">
        <v>2854</v>
      </c>
      <c r="G493" s="835" t="s">
        <v>3391</v>
      </c>
      <c r="H493" s="835" t="s">
        <v>3392</v>
      </c>
      <c r="I493" s="849">
        <v>2.380000114440918</v>
      </c>
      <c r="J493" s="849">
        <v>50</v>
      </c>
      <c r="K493" s="850">
        <v>119</v>
      </c>
    </row>
    <row r="494" spans="1:11" ht="14.4" customHeight="1" x14ac:dyDescent="0.3">
      <c r="A494" s="831" t="s">
        <v>568</v>
      </c>
      <c r="B494" s="832" t="s">
        <v>569</v>
      </c>
      <c r="C494" s="835" t="s">
        <v>594</v>
      </c>
      <c r="D494" s="863" t="s">
        <v>595</v>
      </c>
      <c r="E494" s="835" t="s">
        <v>2853</v>
      </c>
      <c r="F494" s="863" t="s">
        <v>2854</v>
      </c>
      <c r="G494" s="835" t="s">
        <v>3023</v>
      </c>
      <c r="H494" s="835" t="s">
        <v>3024</v>
      </c>
      <c r="I494" s="849">
        <v>2.3599998950958252</v>
      </c>
      <c r="J494" s="849">
        <v>160</v>
      </c>
      <c r="K494" s="850">
        <v>377.60000610351562</v>
      </c>
    </row>
    <row r="495" spans="1:11" ht="14.4" customHeight="1" x14ac:dyDescent="0.3">
      <c r="A495" s="831" t="s">
        <v>568</v>
      </c>
      <c r="B495" s="832" t="s">
        <v>569</v>
      </c>
      <c r="C495" s="835" t="s">
        <v>594</v>
      </c>
      <c r="D495" s="863" t="s">
        <v>595</v>
      </c>
      <c r="E495" s="835" t="s">
        <v>2853</v>
      </c>
      <c r="F495" s="863" t="s">
        <v>2854</v>
      </c>
      <c r="G495" s="835" t="s">
        <v>3393</v>
      </c>
      <c r="H495" s="835" t="s">
        <v>3394</v>
      </c>
      <c r="I495" s="849">
        <v>2.3599998950958252</v>
      </c>
      <c r="J495" s="849">
        <v>100</v>
      </c>
      <c r="K495" s="850">
        <v>236</v>
      </c>
    </row>
    <row r="496" spans="1:11" ht="14.4" customHeight="1" x14ac:dyDescent="0.3">
      <c r="A496" s="831" t="s">
        <v>568</v>
      </c>
      <c r="B496" s="832" t="s">
        <v>569</v>
      </c>
      <c r="C496" s="835" t="s">
        <v>594</v>
      </c>
      <c r="D496" s="863" t="s">
        <v>595</v>
      </c>
      <c r="E496" s="835" t="s">
        <v>2853</v>
      </c>
      <c r="F496" s="863" t="s">
        <v>2854</v>
      </c>
      <c r="G496" s="835" t="s">
        <v>3395</v>
      </c>
      <c r="H496" s="835" t="s">
        <v>3396</v>
      </c>
      <c r="I496" s="849">
        <v>1.7000000476837158</v>
      </c>
      <c r="J496" s="849">
        <v>100</v>
      </c>
      <c r="K496" s="850">
        <v>170</v>
      </c>
    </row>
    <row r="497" spans="1:11" ht="14.4" customHeight="1" x14ac:dyDescent="0.3">
      <c r="A497" s="831" t="s">
        <v>568</v>
      </c>
      <c r="B497" s="832" t="s">
        <v>569</v>
      </c>
      <c r="C497" s="835" t="s">
        <v>594</v>
      </c>
      <c r="D497" s="863" t="s">
        <v>595</v>
      </c>
      <c r="E497" s="835" t="s">
        <v>2853</v>
      </c>
      <c r="F497" s="863" t="s">
        <v>2854</v>
      </c>
      <c r="G497" s="835" t="s">
        <v>3025</v>
      </c>
      <c r="H497" s="835" t="s">
        <v>3026</v>
      </c>
      <c r="I497" s="849">
        <v>1.6950000524520874</v>
      </c>
      <c r="J497" s="849">
        <v>3500</v>
      </c>
      <c r="K497" s="850">
        <v>5935</v>
      </c>
    </row>
    <row r="498" spans="1:11" ht="14.4" customHeight="1" x14ac:dyDescent="0.3">
      <c r="A498" s="831" t="s">
        <v>568</v>
      </c>
      <c r="B498" s="832" t="s">
        <v>569</v>
      </c>
      <c r="C498" s="835" t="s">
        <v>594</v>
      </c>
      <c r="D498" s="863" t="s">
        <v>595</v>
      </c>
      <c r="E498" s="835" t="s">
        <v>2853</v>
      </c>
      <c r="F498" s="863" t="s">
        <v>2854</v>
      </c>
      <c r="G498" s="835" t="s">
        <v>3263</v>
      </c>
      <c r="H498" s="835" t="s">
        <v>3264</v>
      </c>
      <c r="I498" s="849">
        <v>33.880001068115234</v>
      </c>
      <c r="J498" s="849">
        <v>1</v>
      </c>
      <c r="K498" s="850">
        <v>33.880001068115234</v>
      </c>
    </row>
    <row r="499" spans="1:11" ht="14.4" customHeight="1" x14ac:dyDescent="0.3">
      <c r="A499" s="831" t="s">
        <v>568</v>
      </c>
      <c r="B499" s="832" t="s">
        <v>569</v>
      </c>
      <c r="C499" s="835" t="s">
        <v>594</v>
      </c>
      <c r="D499" s="863" t="s">
        <v>595</v>
      </c>
      <c r="E499" s="835" t="s">
        <v>2853</v>
      </c>
      <c r="F499" s="863" t="s">
        <v>2854</v>
      </c>
      <c r="G499" s="835" t="s">
        <v>3265</v>
      </c>
      <c r="H499" s="835" t="s">
        <v>3266</v>
      </c>
      <c r="I499" s="849">
        <v>11.494999885559082</v>
      </c>
      <c r="J499" s="849">
        <v>1400</v>
      </c>
      <c r="K499" s="850">
        <v>16095</v>
      </c>
    </row>
    <row r="500" spans="1:11" ht="14.4" customHeight="1" x14ac:dyDescent="0.3">
      <c r="A500" s="831" t="s">
        <v>568</v>
      </c>
      <c r="B500" s="832" t="s">
        <v>569</v>
      </c>
      <c r="C500" s="835" t="s">
        <v>594</v>
      </c>
      <c r="D500" s="863" t="s">
        <v>595</v>
      </c>
      <c r="E500" s="835" t="s">
        <v>2853</v>
      </c>
      <c r="F500" s="863" t="s">
        <v>2854</v>
      </c>
      <c r="G500" s="835" t="s">
        <v>3397</v>
      </c>
      <c r="H500" s="835" t="s">
        <v>3398</v>
      </c>
      <c r="I500" s="849">
        <v>38.509998321533203</v>
      </c>
      <c r="J500" s="849">
        <v>50</v>
      </c>
      <c r="K500" s="850">
        <v>1925.550048828125</v>
      </c>
    </row>
    <row r="501" spans="1:11" ht="14.4" customHeight="1" x14ac:dyDescent="0.3">
      <c r="A501" s="831" t="s">
        <v>568</v>
      </c>
      <c r="B501" s="832" t="s">
        <v>569</v>
      </c>
      <c r="C501" s="835" t="s">
        <v>594</v>
      </c>
      <c r="D501" s="863" t="s">
        <v>595</v>
      </c>
      <c r="E501" s="835" t="s">
        <v>2853</v>
      </c>
      <c r="F501" s="863" t="s">
        <v>2854</v>
      </c>
      <c r="G501" s="835" t="s">
        <v>3533</v>
      </c>
      <c r="H501" s="835" t="s">
        <v>3534</v>
      </c>
      <c r="I501" s="849">
        <v>40.990001678466797</v>
      </c>
      <c r="J501" s="849">
        <v>20</v>
      </c>
      <c r="K501" s="850">
        <v>819.79998779296875</v>
      </c>
    </row>
    <row r="502" spans="1:11" ht="14.4" customHeight="1" x14ac:dyDescent="0.3">
      <c r="A502" s="831" t="s">
        <v>568</v>
      </c>
      <c r="B502" s="832" t="s">
        <v>569</v>
      </c>
      <c r="C502" s="835" t="s">
        <v>594</v>
      </c>
      <c r="D502" s="863" t="s">
        <v>595</v>
      </c>
      <c r="E502" s="835" t="s">
        <v>2853</v>
      </c>
      <c r="F502" s="863" t="s">
        <v>2854</v>
      </c>
      <c r="G502" s="835" t="s">
        <v>3535</v>
      </c>
      <c r="H502" s="835" t="s">
        <v>3536</v>
      </c>
      <c r="I502" s="849">
        <v>82.889999389648438</v>
      </c>
      <c r="J502" s="849">
        <v>25</v>
      </c>
      <c r="K502" s="850">
        <v>2072.1298828125</v>
      </c>
    </row>
    <row r="503" spans="1:11" ht="14.4" customHeight="1" x14ac:dyDescent="0.3">
      <c r="A503" s="831" t="s">
        <v>568</v>
      </c>
      <c r="B503" s="832" t="s">
        <v>569</v>
      </c>
      <c r="C503" s="835" t="s">
        <v>594</v>
      </c>
      <c r="D503" s="863" t="s">
        <v>595</v>
      </c>
      <c r="E503" s="835" t="s">
        <v>2853</v>
      </c>
      <c r="F503" s="863" t="s">
        <v>2854</v>
      </c>
      <c r="G503" s="835" t="s">
        <v>3537</v>
      </c>
      <c r="H503" s="835" t="s">
        <v>3538</v>
      </c>
      <c r="I503" s="849">
        <v>140.39999389648437</v>
      </c>
      <c r="J503" s="849">
        <v>1</v>
      </c>
      <c r="K503" s="850">
        <v>140.39999389648437</v>
      </c>
    </row>
    <row r="504" spans="1:11" ht="14.4" customHeight="1" x14ac:dyDescent="0.3">
      <c r="A504" s="831" t="s">
        <v>568</v>
      </c>
      <c r="B504" s="832" t="s">
        <v>569</v>
      </c>
      <c r="C504" s="835" t="s">
        <v>594</v>
      </c>
      <c r="D504" s="863" t="s">
        <v>595</v>
      </c>
      <c r="E504" s="835" t="s">
        <v>2853</v>
      </c>
      <c r="F504" s="863" t="s">
        <v>2854</v>
      </c>
      <c r="G504" s="835" t="s">
        <v>3271</v>
      </c>
      <c r="H504" s="835" t="s">
        <v>3272</v>
      </c>
      <c r="I504" s="849">
        <v>5.440000057220459</v>
      </c>
      <c r="J504" s="849">
        <v>600</v>
      </c>
      <c r="K504" s="850">
        <v>3264</v>
      </c>
    </row>
    <row r="505" spans="1:11" ht="14.4" customHeight="1" x14ac:dyDescent="0.3">
      <c r="A505" s="831" t="s">
        <v>568</v>
      </c>
      <c r="B505" s="832" t="s">
        <v>569</v>
      </c>
      <c r="C505" s="835" t="s">
        <v>594</v>
      </c>
      <c r="D505" s="863" t="s">
        <v>595</v>
      </c>
      <c r="E505" s="835" t="s">
        <v>2853</v>
      </c>
      <c r="F505" s="863" t="s">
        <v>2854</v>
      </c>
      <c r="G505" s="835" t="s">
        <v>2857</v>
      </c>
      <c r="H505" s="835" t="s">
        <v>2858</v>
      </c>
      <c r="I505" s="849">
        <v>3.3875001072883606</v>
      </c>
      <c r="J505" s="849">
        <v>2100</v>
      </c>
      <c r="K505" s="850">
        <v>7109</v>
      </c>
    </row>
    <row r="506" spans="1:11" ht="14.4" customHeight="1" x14ac:dyDescent="0.3">
      <c r="A506" s="831" t="s">
        <v>568</v>
      </c>
      <c r="B506" s="832" t="s">
        <v>569</v>
      </c>
      <c r="C506" s="835" t="s">
        <v>594</v>
      </c>
      <c r="D506" s="863" t="s">
        <v>595</v>
      </c>
      <c r="E506" s="835" t="s">
        <v>2853</v>
      </c>
      <c r="F506" s="863" t="s">
        <v>2854</v>
      </c>
      <c r="G506" s="835" t="s">
        <v>3539</v>
      </c>
      <c r="H506" s="835" t="s">
        <v>3540</v>
      </c>
      <c r="I506" s="849">
        <v>1500.4000244140625</v>
      </c>
      <c r="J506" s="849">
        <v>5</v>
      </c>
      <c r="K506" s="850">
        <v>7502.000244140625</v>
      </c>
    </row>
    <row r="507" spans="1:11" ht="14.4" customHeight="1" x14ac:dyDescent="0.3">
      <c r="A507" s="831" t="s">
        <v>568</v>
      </c>
      <c r="B507" s="832" t="s">
        <v>569</v>
      </c>
      <c r="C507" s="835" t="s">
        <v>594</v>
      </c>
      <c r="D507" s="863" t="s">
        <v>595</v>
      </c>
      <c r="E507" s="835" t="s">
        <v>2853</v>
      </c>
      <c r="F507" s="863" t="s">
        <v>2854</v>
      </c>
      <c r="G507" s="835" t="s">
        <v>3541</v>
      </c>
      <c r="H507" s="835" t="s">
        <v>3542</v>
      </c>
      <c r="I507" s="849">
        <v>1500.4000244140625</v>
      </c>
      <c r="J507" s="849">
        <v>14</v>
      </c>
      <c r="K507" s="850">
        <v>21005.60009765625</v>
      </c>
    </row>
    <row r="508" spans="1:11" ht="14.4" customHeight="1" x14ac:dyDescent="0.3">
      <c r="A508" s="831" t="s">
        <v>568</v>
      </c>
      <c r="B508" s="832" t="s">
        <v>569</v>
      </c>
      <c r="C508" s="835" t="s">
        <v>594</v>
      </c>
      <c r="D508" s="863" t="s">
        <v>595</v>
      </c>
      <c r="E508" s="835" t="s">
        <v>2853</v>
      </c>
      <c r="F508" s="863" t="s">
        <v>2854</v>
      </c>
      <c r="G508" s="835" t="s">
        <v>3543</v>
      </c>
      <c r="H508" s="835" t="s">
        <v>3544</v>
      </c>
      <c r="I508" s="849">
        <v>1500.4000244140625</v>
      </c>
      <c r="J508" s="849">
        <v>7</v>
      </c>
      <c r="K508" s="850">
        <v>10502.800048828125</v>
      </c>
    </row>
    <row r="509" spans="1:11" ht="14.4" customHeight="1" x14ac:dyDescent="0.3">
      <c r="A509" s="831" t="s">
        <v>568</v>
      </c>
      <c r="B509" s="832" t="s">
        <v>569</v>
      </c>
      <c r="C509" s="835" t="s">
        <v>594</v>
      </c>
      <c r="D509" s="863" t="s">
        <v>595</v>
      </c>
      <c r="E509" s="835" t="s">
        <v>2853</v>
      </c>
      <c r="F509" s="863" t="s">
        <v>2854</v>
      </c>
      <c r="G509" s="835" t="s">
        <v>3545</v>
      </c>
      <c r="H509" s="835" t="s">
        <v>3546</v>
      </c>
      <c r="I509" s="849">
        <v>1500.4000244140625</v>
      </c>
      <c r="J509" s="849">
        <v>10</v>
      </c>
      <c r="K509" s="850">
        <v>15004</v>
      </c>
    </row>
    <row r="510" spans="1:11" ht="14.4" customHeight="1" x14ac:dyDescent="0.3">
      <c r="A510" s="831" t="s">
        <v>568</v>
      </c>
      <c r="B510" s="832" t="s">
        <v>569</v>
      </c>
      <c r="C510" s="835" t="s">
        <v>594</v>
      </c>
      <c r="D510" s="863" t="s">
        <v>595</v>
      </c>
      <c r="E510" s="835" t="s">
        <v>2853</v>
      </c>
      <c r="F510" s="863" t="s">
        <v>2854</v>
      </c>
      <c r="G510" s="835" t="s">
        <v>3405</v>
      </c>
      <c r="H510" s="835" t="s">
        <v>3406</v>
      </c>
      <c r="I510" s="849">
        <v>17.909999847412109</v>
      </c>
      <c r="J510" s="849">
        <v>30</v>
      </c>
      <c r="K510" s="850">
        <v>537.29998779296875</v>
      </c>
    </row>
    <row r="511" spans="1:11" ht="14.4" customHeight="1" x14ac:dyDescent="0.3">
      <c r="A511" s="831" t="s">
        <v>568</v>
      </c>
      <c r="B511" s="832" t="s">
        <v>569</v>
      </c>
      <c r="C511" s="835" t="s">
        <v>594</v>
      </c>
      <c r="D511" s="863" t="s">
        <v>595</v>
      </c>
      <c r="E511" s="835" t="s">
        <v>2853</v>
      </c>
      <c r="F511" s="863" t="s">
        <v>2854</v>
      </c>
      <c r="G511" s="835" t="s">
        <v>3037</v>
      </c>
      <c r="H511" s="835" t="s">
        <v>3038</v>
      </c>
      <c r="I511" s="849">
        <v>17.90749979019165</v>
      </c>
      <c r="J511" s="849">
        <v>300</v>
      </c>
      <c r="K511" s="850">
        <v>5372.5</v>
      </c>
    </row>
    <row r="512" spans="1:11" ht="14.4" customHeight="1" x14ac:dyDescent="0.3">
      <c r="A512" s="831" t="s">
        <v>568</v>
      </c>
      <c r="B512" s="832" t="s">
        <v>569</v>
      </c>
      <c r="C512" s="835" t="s">
        <v>594</v>
      </c>
      <c r="D512" s="863" t="s">
        <v>595</v>
      </c>
      <c r="E512" s="835" t="s">
        <v>2853</v>
      </c>
      <c r="F512" s="863" t="s">
        <v>2854</v>
      </c>
      <c r="G512" s="835" t="s">
        <v>3409</v>
      </c>
      <c r="H512" s="835" t="s">
        <v>3410</v>
      </c>
      <c r="I512" s="849">
        <v>17.90749979019165</v>
      </c>
      <c r="J512" s="849">
        <v>220</v>
      </c>
      <c r="K512" s="850">
        <v>3939.7000732421875</v>
      </c>
    </row>
    <row r="513" spans="1:11" ht="14.4" customHeight="1" x14ac:dyDescent="0.3">
      <c r="A513" s="831" t="s">
        <v>568</v>
      </c>
      <c r="B513" s="832" t="s">
        <v>569</v>
      </c>
      <c r="C513" s="835" t="s">
        <v>594</v>
      </c>
      <c r="D513" s="863" t="s">
        <v>595</v>
      </c>
      <c r="E513" s="835" t="s">
        <v>2853</v>
      </c>
      <c r="F513" s="863" t="s">
        <v>2854</v>
      </c>
      <c r="G513" s="835" t="s">
        <v>3411</v>
      </c>
      <c r="H513" s="835" t="s">
        <v>3412</v>
      </c>
      <c r="I513" s="849">
        <v>17.906666437784832</v>
      </c>
      <c r="J513" s="849">
        <v>250</v>
      </c>
      <c r="K513" s="850">
        <v>4476.5</v>
      </c>
    </row>
    <row r="514" spans="1:11" ht="14.4" customHeight="1" x14ac:dyDescent="0.3">
      <c r="A514" s="831" t="s">
        <v>568</v>
      </c>
      <c r="B514" s="832" t="s">
        <v>569</v>
      </c>
      <c r="C514" s="835" t="s">
        <v>594</v>
      </c>
      <c r="D514" s="863" t="s">
        <v>595</v>
      </c>
      <c r="E514" s="835" t="s">
        <v>2853</v>
      </c>
      <c r="F514" s="863" t="s">
        <v>2854</v>
      </c>
      <c r="G514" s="835" t="s">
        <v>3413</v>
      </c>
      <c r="H514" s="835" t="s">
        <v>3414</v>
      </c>
      <c r="I514" s="849">
        <v>17.90749979019165</v>
      </c>
      <c r="J514" s="849">
        <v>190</v>
      </c>
      <c r="K514" s="850">
        <v>3402.4000244140625</v>
      </c>
    </row>
    <row r="515" spans="1:11" ht="14.4" customHeight="1" x14ac:dyDescent="0.3">
      <c r="A515" s="831" t="s">
        <v>568</v>
      </c>
      <c r="B515" s="832" t="s">
        <v>569</v>
      </c>
      <c r="C515" s="835" t="s">
        <v>594</v>
      </c>
      <c r="D515" s="863" t="s">
        <v>595</v>
      </c>
      <c r="E515" s="835" t="s">
        <v>2853</v>
      </c>
      <c r="F515" s="863" t="s">
        <v>2854</v>
      </c>
      <c r="G515" s="835" t="s">
        <v>3419</v>
      </c>
      <c r="H515" s="835" t="s">
        <v>3420</v>
      </c>
      <c r="I515" s="849">
        <v>30.25</v>
      </c>
      <c r="J515" s="849">
        <v>50</v>
      </c>
      <c r="K515" s="850">
        <v>1512.5</v>
      </c>
    </row>
    <row r="516" spans="1:11" ht="14.4" customHeight="1" x14ac:dyDescent="0.3">
      <c r="A516" s="831" t="s">
        <v>568</v>
      </c>
      <c r="B516" s="832" t="s">
        <v>569</v>
      </c>
      <c r="C516" s="835" t="s">
        <v>594</v>
      </c>
      <c r="D516" s="863" t="s">
        <v>595</v>
      </c>
      <c r="E516" s="835" t="s">
        <v>2853</v>
      </c>
      <c r="F516" s="863" t="s">
        <v>2854</v>
      </c>
      <c r="G516" s="835" t="s">
        <v>3547</v>
      </c>
      <c r="H516" s="835" t="s">
        <v>3548</v>
      </c>
      <c r="I516" s="849">
        <v>17.979999542236328</v>
      </c>
      <c r="J516" s="849">
        <v>100</v>
      </c>
      <c r="K516" s="850">
        <v>1798.06005859375</v>
      </c>
    </row>
    <row r="517" spans="1:11" ht="14.4" customHeight="1" x14ac:dyDescent="0.3">
      <c r="A517" s="831" t="s">
        <v>568</v>
      </c>
      <c r="B517" s="832" t="s">
        <v>569</v>
      </c>
      <c r="C517" s="835" t="s">
        <v>594</v>
      </c>
      <c r="D517" s="863" t="s">
        <v>595</v>
      </c>
      <c r="E517" s="835" t="s">
        <v>2853</v>
      </c>
      <c r="F517" s="863" t="s">
        <v>2854</v>
      </c>
      <c r="G517" s="835" t="s">
        <v>3421</v>
      </c>
      <c r="H517" s="835" t="s">
        <v>3422</v>
      </c>
      <c r="I517" s="849">
        <v>17.979999542236328</v>
      </c>
      <c r="J517" s="849">
        <v>200</v>
      </c>
      <c r="K517" s="850">
        <v>3596.1199951171875</v>
      </c>
    </row>
    <row r="518" spans="1:11" ht="14.4" customHeight="1" x14ac:dyDescent="0.3">
      <c r="A518" s="831" t="s">
        <v>568</v>
      </c>
      <c r="B518" s="832" t="s">
        <v>569</v>
      </c>
      <c r="C518" s="835" t="s">
        <v>594</v>
      </c>
      <c r="D518" s="863" t="s">
        <v>595</v>
      </c>
      <c r="E518" s="835" t="s">
        <v>2853</v>
      </c>
      <c r="F518" s="863" t="s">
        <v>2854</v>
      </c>
      <c r="G518" s="835" t="s">
        <v>3295</v>
      </c>
      <c r="H518" s="835" t="s">
        <v>3296</v>
      </c>
      <c r="I518" s="849">
        <v>17.979999542236328</v>
      </c>
      <c r="J518" s="849">
        <v>200</v>
      </c>
      <c r="K518" s="850">
        <v>3596</v>
      </c>
    </row>
    <row r="519" spans="1:11" ht="14.4" customHeight="1" x14ac:dyDescent="0.3">
      <c r="A519" s="831" t="s">
        <v>568</v>
      </c>
      <c r="B519" s="832" t="s">
        <v>569</v>
      </c>
      <c r="C519" s="835" t="s">
        <v>594</v>
      </c>
      <c r="D519" s="863" t="s">
        <v>595</v>
      </c>
      <c r="E519" s="835" t="s">
        <v>2853</v>
      </c>
      <c r="F519" s="863" t="s">
        <v>2854</v>
      </c>
      <c r="G519" s="835" t="s">
        <v>3423</v>
      </c>
      <c r="H519" s="835" t="s">
        <v>3424</v>
      </c>
      <c r="I519" s="849">
        <v>17.979999542236328</v>
      </c>
      <c r="J519" s="849">
        <v>250</v>
      </c>
      <c r="K519" s="850">
        <v>4495</v>
      </c>
    </row>
    <row r="520" spans="1:11" ht="14.4" customHeight="1" x14ac:dyDescent="0.3">
      <c r="A520" s="831" t="s">
        <v>568</v>
      </c>
      <c r="B520" s="832" t="s">
        <v>569</v>
      </c>
      <c r="C520" s="835" t="s">
        <v>594</v>
      </c>
      <c r="D520" s="863" t="s">
        <v>595</v>
      </c>
      <c r="E520" s="835" t="s">
        <v>2853</v>
      </c>
      <c r="F520" s="863" t="s">
        <v>2854</v>
      </c>
      <c r="G520" s="835" t="s">
        <v>3425</v>
      </c>
      <c r="H520" s="835" t="s">
        <v>3426</v>
      </c>
      <c r="I520" s="849">
        <v>17.979999542236328</v>
      </c>
      <c r="J520" s="849">
        <v>50</v>
      </c>
      <c r="K520" s="850">
        <v>899</v>
      </c>
    </row>
    <row r="521" spans="1:11" ht="14.4" customHeight="1" x14ac:dyDescent="0.3">
      <c r="A521" s="831" t="s">
        <v>568</v>
      </c>
      <c r="B521" s="832" t="s">
        <v>569</v>
      </c>
      <c r="C521" s="835" t="s">
        <v>594</v>
      </c>
      <c r="D521" s="863" t="s">
        <v>595</v>
      </c>
      <c r="E521" s="835" t="s">
        <v>2853</v>
      </c>
      <c r="F521" s="863" t="s">
        <v>2854</v>
      </c>
      <c r="G521" s="835" t="s">
        <v>3307</v>
      </c>
      <c r="H521" s="835" t="s">
        <v>3308</v>
      </c>
      <c r="I521" s="849">
        <v>4.0300002098083496</v>
      </c>
      <c r="J521" s="849">
        <v>1700</v>
      </c>
      <c r="K521" s="850">
        <v>6851</v>
      </c>
    </row>
    <row r="522" spans="1:11" ht="14.4" customHeight="1" x14ac:dyDescent="0.3">
      <c r="A522" s="831" t="s">
        <v>568</v>
      </c>
      <c r="B522" s="832" t="s">
        <v>569</v>
      </c>
      <c r="C522" s="835" t="s">
        <v>594</v>
      </c>
      <c r="D522" s="863" t="s">
        <v>595</v>
      </c>
      <c r="E522" s="835" t="s">
        <v>2853</v>
      </c>
      <c r="F522" s="863" t="s">
        <v>2854</v>
      </c>
      <c r="G522" s="835" t="s">
        <v>3549</v>
      </c>
      <c r="H522" s="835" t="s">
        <v>3550</v>
      </c>
      <c r="I522" s="849">
        <v>1161.5999755859375</v>
      </c>
      <c r="J522" s="849">
        <v>1</v>
      </c>
      <c r="K522" s="850">
        <v>1161.5999755859375</v>
      </c>
    </row>
    <row r="523" spans="1:11" ht="14.4" customHeight="1" x14ac:dyDescent="0.3">
      <c r="A523" s="831" t="s">
        <v>568</v>
      </c>
      <c r="B523" s="832" t="s">
        <v>569</v>
      </c>
      <c r="C523" s="835" t="s">
        <v>594</v>
      </c>
      <c r="D523" s="863" t="s">
        <v>595</v>
      </c>
      <c r="E523" s="835" t="s">
        <v>2853</v>
      </c>
      <c r="F523" s="863" t="s">
        <v>2854</v>
      </c>
      <c r="G523" s="835" t="s">
        <v>3059</v>
      </c>
      <c r="H523" s="835" t="s">
        <v>3060</v>
      </c>
      <c r="I523" s="849">
        <v>517.8699951171875</v>
      </c>
      <c r="J523" s="849">
        <v>3</v>
      </c>
      <c r="K523" s="850">
        <v>1553.6199951171875</v>
      </c>
    </row>
    <row r="524" spans="1:11" ht="14.4" customHeight="1" x14ac:dyDescent="0.3">
      <c r="A524" s="831" t="s">
        <v>568</v>
      </c>
      <c r="B524" s="832" t="s">
        <v>569</v>
      </c>
      <c r="C524" s="835" t="s">
        <v>594</v>
      </c>
      <c r="D524" s="863" t="s">
        <v>595</v>
      </c>
      <c r="E524" s="835" t="s">
        <v>2853</v>
      </c>
      <c r="F524" s="863" t="s">
        <v>2854</v>
      </c>
      <c r="G524" s="835" t="s">
        <v>3551</v>
      </c>
      <c r="H524" s="835" t="s">
        <v>3552</v>
      </c>
      <c r="I524" s="849">
        <v>1161.5999755859375</v>
      </c>
      <c r="J524" s="849">
        <v>1</v>
      </c>
      <c r="K524" s="850">
        <v>1161.5999755859375</v>
      </c>
    </row>
    <row r="525" spans="1:11" ht="14.4" customHeight="1" x14ac:dyDescent="0.3">
      <c r="A525" s="831" t="s">
        <v>568</v>
      </c>
      <c r="B525" s="832" t="s">
        <v>569</v>
      </c>
      <c r="C525" s="835" t="s">
        <v>594</v>
      </c>
      <c r="D525" s="863" t="s">
        <v>595</v>
      </c>
      <c r="E525" s="835" t="s">
        <v>2853</v>
      </c>
      <c r="F525" s="863" t="s">
        <v>2854</v>
      </c>
      <c r="G525" s="835" t="s">
        <v>3061</v>
      </c>
      <c r="H525" s="835" t="s">
        <v>3062</v>
      </c>
      <c r="I525" s="849">
        <v>517.8599853515625</v>
      </c>
      <c r="J525" s="849">
        <v>3</v>
      </c>
      <c r="K525" s="850">
        <v>1553.5799560546875</v>
      </c>
    </row>
    <row r="526" spans="1:11" ht="14.4" customHeight="1" x14ac:dyDescent="0.3">
      <c r="A526" s="831" t="s">
        <v>568</v>
      </c>
      <c r="B526" s="832" t="s">
        <v>569</v>
      </c>
      <c r="C526" s="835" t="s">
        <v>594</v>
      </c>
      <c r="D526" s="863" t="s">
        <v>595</v>
      </c>
      <c r="E526" s="835" t="s">
        <v>2853</v>
      </c>
      <c r="F526" s="863" t="s">
        <v>2854</v>
      </c>
      <c r="G526" s="835" t="s">
        <v>2859</v>
      </c>
      <c r="H526" s="835" t="s">
        <v>2860</v>
      </c>
      <c r="I526" s="849">
        <v>11.736666361490885</v>
      </c>
      <c r="J526" s="849">
        <v>160</v>
      </c>
      <c r="K526" s="850">
        <v>1877.4000015258789</v>
      </c>
    </row>
    <row r="527" spans="1:11" ht="14.4" customHeight="1" x14ac:dyDescent="0.3">
      <c r="A527" s="831" t="s">
        <v>568</v>
      </c>
      <c r="B527" s="832" t="s">
        <v>569</v>
      </c>
      <c r="C527" s="835" t="s">
        <v>594</v>
      </c>
      <c r="D527" s="863" t="s">
        <v>595</v>
      </c>
      <c r="E527" s="835" t="s">
        <v>2853</v>
      </c>
      <c r="F527" s="863" t="s">
        <v>2854</v>
      </c>
      <c r="G527" s="835" t="s">
        <v>2861</v>
      </c>
      <c r="H527" s="835" t="s">
        <v>2862</v>
      </c>
      <c r="I527" s="849">
        <v>13.310000419616699</v>
      </c>
      <c r="J527" s="849">
        <v>120</v>
      </c>
      <c r="K527" s="850">
        <v>1597.2000122070312</v>
      </c>
    </row>
    <row r="528" spans="1:11" ht="14.4" customHeight="1" x14ac:dyDescent="0.3">
      <c r="A528" s="831" t="s">
        <v>568</v>
      </c>
      <c r="B528" s="832" t="s">
        <v>569</v>
      </c>
      <c r="C528" s="835" t="s">
        <v>594</v>
      </c>
      <c r="D528" s="863" t="s">
        <v>595</v>
      </c>
      <c r="E528" s="835" t="s">
        <v>2853</v>
      </c>
      <c r="F528" s="863" t="s">
        <v>2854</v>
      </c>
      <c r="G528" s="835" t="s">
        <v>3553</v>
      </c>
      <c r="H528" s="835" t="s">
        <v>3554</v>
      </c>
      <c r="I528" s="849">
        <v>236.19000244140625</v>
      </c>
      <c r="J528" s="849">
        <v>25</v>
      </c>
      <c r="K528" s="850">
        <v>5904.7998046875</v>
      </c>
    </row>
    <row r="529" spans="1:11" ht="14.4" customHeight="1" x14ac:dyDescent="0.3">
      <c r="A529" s="831" t="s">
        <v>568</v>
      </c>
      <c r="B529" s="832" t="s">
        <v>569</v>
      </c>
      <c r="C529" s="835" t="s">
        <v>594</v>
      </c>
      <c r="D529" s="863" t="s">
        <v>595</v>
      </c>
      <c r="E529" s="835" t="s">
        <v>2853</v>
      </c>
      <c r="F529" s="863" t="s">
        <v>2854</v>
      </c>
      <c r="G529" s="835" t="s">
        <v>3555</v>
      </c>
      <c r="H529" s="835" t="s">
        <v>3556</v>
      </c>
      <c r="I529" s="849">
        <v>1234.199951171875</v>
      </c>
      <c r="J529" s="849">
        <v>5</v>
      </c>
      <c r="K529" s="850">
        <v>6171</v>
      </c>
    </row>
    <row r="530" spans="1:11" ht="14.4" customHeight="1" x14ac:dyDescent="0.3">
      <c r="A530" s="831" t="s">
        <v>568</v>
      </c>
      <c r="B530" s="832" t="s">
        <v>569</v>
      </c>
      <c r="C530" s="835" t="s">
        <v>594</v>
      </c>
      <c r="D530" s="863" t="s">
        <v>595</v>
      </c>
      <c r="E530" s="835" t="s">
        <v>2853</v>
      </c>
      <c r="F530" s="863" t="s">
        <v>2854</v>
      </c>
      <c r="G530" s="835" t="s">
        <v>3449</v>
      </c>
      <c r="H530" s="835" t="s">
        <v>3450</v>
      </c>
      <c r="I530" s="849">
        <v>403.04000854492187</v>
      </c>
      <c r="J530" s="849">
        <v>110</v>
      </c>
      <c r="K530" s="850">
        <v>44334.279296875</v>
      </c>
    </row>
    <row r="531" spans="1:11" ht="14.4" customHeight="1" x14ac:dyDescent="0.3">
      <c r="A531" s="831" t="s">
        <v>568</v>
      </c>
      <c r="B531" s="832" t="s">
        <v>569</v>
      </c>
      <c r="C531" s="835" t="s">
        <v>594</v>
      </c>
      <c r="D531" s="863" t="s">
        <v>595</v>
      </c>
      <c r="E531" s="835" t="s">
        <v>2853</v>
      </c>
      <c r="F531" s="863" t="s">
        <v>2854</v>
      </c>
      <c r="G531" s="835" t="s">
        <v>3557</v>
      </c>
      <c r="H531" s="835" t="s">
        <v>3558</v>
      </c>
      <c r="I531" s="849">
        <v>96.680000305175781</v>
      </c>
      <c r="J531" s="849">
        <v>20</v>
      </c>
      <c r="K531" s="850">
        <v>1933.5799560546875</v>
      </c>
    </row>
    <row r="532" spans="1:11" ht="14.4" customHeight="1" x14ac:dyDescent="0.3">
      <c r="A532" s="831" t="s">
        <v>568</v>
      </c>
      <c r="B532" s="832" t="s">
        <v>569</v>
      </c>
      <c r="C532" s="835" t="s">
        <v>594</v>
      </c>
      <c r="D532" s="863" t="s">
        <v>595</v>
      </c>
      <c r="E532" s="835" t="s">
        <v>2853</v>
      </c>
      <c r="F532" s="863" t="s">
        <v>2854</v>
      </c>
      <c r="G532" s="835" t="s">
        <v>2863</v>
      </c>
      <c r="H532" s="835" t="s">
        <v>2864</v>
      </c>
      <c r="I532" s="849">
        <v>1.0900000333786011</v>
      </c>
      <c r="J532" s="849">
        <v>3300</v>
      </c>
      <c r="K532" s="850">
        <v>3597</v>
      </c>
    </row>
    <row r="533" spans="1:11" ht="14.4" customHeight="1" x14ac:dyDescent="0.3">
      <c r="A533" s="831" t="s">
        <v>568</v>
      </c>
      <c r="B533" s="832" t="s">
        <v>569</v>
      </c>
      <c r="C533" s="835" t="s">
        <v>594</v>
      </c>
      <c r="D533" s="863" t="s">
        <v>595</v>
      </c>
      <c r="E533" s="835" t="s">
        <v>2853</v>
      </c>
      <c r="F533" s="863" t="s">
        <v>2854</v>
      </c>
      <c r="G533" s="835" t="s">
        <v>3119</v>
      </c>
      <c r="H533" s="835" t="s">
        <v>3120</v>
      </c>
      <c r="I533" s="849">
        <v>0.47999998927116394</v>
      </c>
      <c r="J533" s="849">
        <v>1000</v>
      </c>
      <c r="K533" s="850">
        <v>480</v>
      </c>
    </row>
    <row r="534" spans="1:11" ht="14.4" customHeight="1" x14ac:dyDescent="0.3">
      <c r="A534" s="831" t="s">
        <v>568</v>
      </c>
      <c r="B534" s="832" t="s">
        <v>569</v>
      </c>
      <c r="C534" s="835" t="s">
        <v>594</v>
      </c>
      <c r="D534" s="863" t="s">
        <v>595</v>
      </c>
      <c r="E534" s="835" t="s">
        <v>2853</v>
      </c>
      <c r="F534" s="863" t="s">
        <v>2854</v>
      </c>
      <c r="G534" s="835" t="s">
        <v>2865</v>
      </c>
      <c r="H534" s="835" t="s">
        <v>2866</v>
      </c>
      <c r="I534" s="849">
        <v>1.6699999570846558</v>
      </c>
      <c r="J534" s="849">
        <v>3100</v>
      </c>
      <c r="K534" s="850">
        <v>5177</v>
      </c>
    </row>
    <row r="535" spans="1:11" ht="14.4" customHeight="1" x14ac:dyDescent="0.3">
      <c r="A535" s="831" t="s">
        <v>568</v>
      </c>
      <c r="B535" s="832" t="s">
        <v>569</v>
      </c>
      <c r="C535" s="835" t="s">
        <v>594</v>
      </c>
      <c r="D535" s="863" t="s">
        <v>595</v>
      </c>
      <c r="E535" s="835" t="s">
        <v>2853</v>
      </c>
      <c r="F535" s="863" t="s">
        <v>2854</v>
      </c>
      <c r="G535" s="835" t="s">
        <v>2867</v>
      </c>
      <c r="H535" s="835" t="s">
        <v>2868</v>
      </c>
      <c r="I535" s="849">
        <v>0.67000001668930054</v>
      </c>
      <c r="J535" s="849">
        <v>1900</v>
      </c>
      <c r="K535" s="850">
        <v>1273</v>
      </c>
    </row>
    <row r="536" spans="1:11" ht="14.4" customHeight="1" x14ac:dyDescent="0.3">
      <c r="A536" s="831" t="s">
        <v>568</v>
      </c>
      <c r="B536" s="832" t="s">
        <v>569</v>
      </c>
      <c r="C536" s="835" t="s">
        <v>594</v>
      </c>
      <c r="D536" s="863" t="s">
        <v>595</v>
      </c>
      <c r="E536" s="835" t="s">
        <v>2853</v>
      </c>
      <c r="F536" s="863" t="s">
        <v>2854</v>
      </c>
      <c r="G536" s="835" t="s">
        <v>3345</v>
      </c>
      <c r="H536" s="835" t="s">
        <v>3346</v>
      </c>
      <c r="I536" s="849">
        <v>0.4699999988079071</v>
      </c>
      <c r="J536" s="849">
        <v>1400</v>
      </c>
      <c r="K536" s="850">
        <v>658</v>
      </c>
    </row>
    <row r="537" spans="1:11" ht="14.4" customHeight="1" x14ac:dyDescent="0.3">
      <c r="A537" s="831" t="s">
        <v>568</v>
      </c>
      <c r="B537" s="832" t="s">
        <v>569</v>
      </c>
      <c r="C537" s="835" t="s">
        <v>594</v>
      </c>
      <c r="D537" s="863" t="s">
        <v>595</v>
      </c>
      <c r="E537" s="835" t="s">
        <v>2853</v>
      </c>
      <c r="F537" s="863" t="s">
        <v>2854</v>
      </c>
      <c r="G537" s="835" t="s">
        <v>3469</v>
      </c>
      <c r="H537" s="835" t="s">
        <v>3470</v>
      </c>
      <c r="I537" s="849">
        <v>72.150001525878906</v>
      </c>
      <c r="J537" s="849">
        <v>100</v>
      </c>
      <c r="K537" s="850">
        <v>7215.2401123046875</v>
      </c>
    </row>
    <row r="538" spans="1:11" ht="14.4" customHeight="1" x14ac:dyDescent="0.3">
      <c r="A538" s="831" t="s">
        <v>568</v>
      </c>
      <c r="B538" s="832" t="s">
        <v>569</v>
      </c>
      <c r="C538" s="835" t="s">
        <v>594</v>
      </c>
      <c r="D538" s="863" t="s">
        <v>595</v>
      </c>
      <c r="E538" s="835" t="s">
        <v>2853</v>
      </c>
      <c r="F538" s="863" t="s">
        <v>2854</v>
      </c>
      <c r="G538" s="835" t="s">
        <v>3471</v>
      </c>
      <c r="H538" s="835" t="s">
        <v>3472</v>
      </c>
      <c r="I538" s="849">
        <v>535.20001220703125</v>
      </c>
      <c r="J538" s="849">
        <v>5</v>
      </c>
      <c r="K538" s="850">
        <v>2675.97998046875</v>
      </c>
    </row>
    <row r="539" spans="1:11" ht="14.4" customHeight="1" x14ac:dyDescent="0.3">
      <c r="A539" s="831" t="s">
        <v>568</v>
      </c>
      <c r="B539" s="832" t="s">
        <v>569</v>
      </c>
      <c r="C539" s="835" t="s">
        <v>594</v>
      </c>
      <c r="D539" s="863" t="s">
        <v>595</v>
      </c>
      <c r="E539" s="835" t="s">
        <v>3169</v>
      </c>
      <c r="F539" s="863" t="s">
        <v>3170</v>
      </c>
      <c r="G539" s="835" t="s">
        <v>3173</v>
      </c>
      <c r="H539" s="835" t="s">
        <v>3174</v>
      </c>
      <c r="I539" s="849">
        <v>10.164999961853027</v>
      </c>
      <c r="J539" s="849">
        <v>1500</v>
      </c>
      <c r="K539" s="850">
        <v>15250</v>
      </c>
    </row>
    <row r="540" spans="1:11" ht="14.4" customHeight="1" x14ac:dyDescent="0.3">
      <c r="A540" s="831" t="s">
        <v>568</v>
      </c>
      <c r="B540" s="832" t="s">
        <v>569</v>
      </c>
      <c r="C540" s="835" t="s">
        <v>594</v>
      </c>
      <c r="D540" s="863" t="s">
        <v>595</v>
      </c>
      <c r="E540" s="835" t="s">
        <v>3169</v>
      </c>
      <c r="F540" s="863" t="s">
        <v>3170</v>
      </c>
      <c r="G540" s="835" t="s">
        <v>3179</v>
      </c>
      <c r="H540" s="835" t="s">
        <v>3180</v>
      </c>
      <c r="I540" s="849">
        <v>62.659999847412109</v>
      </c>
      <c r="J540" s="849">
        <v>33</v>
      </c>
      <c r="K540" s="850">
        <v>2067.659912109375</v>
      </c>
    </row>
    <row r="541" spans="1:11" ht="14.4" customHeight="1" x14ac:dyDescent="0.3">
      <c r="A541" s="831" t="s">
        <v>568</v>
      </c>
      <c r="B541" s="832" t="s">
        <v>569</v>
      </c>
      <c r="C541" s="835" t="s">
        <v>594</v>
      </c>
      <c r="D541" s="863" t="s">
        <v>595</v>
      </c>
      <c r="E541" s="835" t="s">
        <v>3169</v>
      </c>
      <c r="F541" s="863" t="s">
        <v>3170</v>
      </c>
      <c r="G541" s="835" t="s">
        <v>3473</v>
      </c>
      <c r="H541" s="835" t="s">
        <v>3474</v>
      </c>
      <c r="I541" s="849">
        <v>16.819999694824219</v>
      </c>
      <c r="J541" s="849">
        <v>50</v>
      </c>
      <c r="K541" s="850">
        <v>841</v>
      </c>
    </row>
    <row r="542" spans="1:11" ht="14.4" customHeight="1" x14ac:dyDescent="0.3">
      <c r="A542" s="831" t="s">
        <v>568</v>
      </c>
      <c r="B542" s="832" t="s">
        <v>569</v>
      </c>
      <c r="C542" s="835" t="s">
        <v>594</v>
      </c>
      <c r="D542" s="863" t="s">
        <v>595</v>
      </c>
      <c r="E542" s="835" t="s">
        <v>3181</v>
      </c>
      <c r="F542" s="863" t="s">
        <v>3182</v>
      </c>
      <c r="G542" s="835" t="s">
        <v>3559</v>
      </c>
      <c r="H542" s="835" t="s">
        <v>3560</v>
      </c>
      <c r="I542" s="849">
        <v>27.255000114440918</v>
      </c>
      <c r="J542" s="849">
        <v>72</v>
      </c>
      <c r="K542" s="850">
        <v>1962.3599853515625</v>
      </c>
    </row>
    <row r="543" spans="1:11" ht="14.4" customHeight="1" x14ac:dyDescent="0.3">
      <c r="A543" s="831" t="s">
        <v>568</v>
      </c>
      <c r="B543" s="832" t="s">
        <v>569</v>
      </c>
      <c r="C543" s="835" t="s">
        <v>594</v>
      </c>
      <c r="D543" s="863" t="s">
        <v>595</v>
      </c>
      <c r="E543" s="835" t="s">
        <v>2869</v>
      </c>
      <c r="F543" s="863" t="s">
        <v>2870</v>
      </c>
      <c r="G543" s="835" t="s">
        <v>2873</v>
      </c>
      <c r="H543" s="835" t="s">
        <v>2874</v>
      </c>
      <c r="I543" s="849">
        <v>0.30000001192092896</v>
      </c>
      <c r="J543" s="849">
        <v>1600</v>
      </c>
      <c r="K543" s="850">
        <v>480</v>
      </c>
    </row>
    <row r="544" spans="1:11" ht="14.4" customHeight="1" x14ac:dyDescent="0.3">
      <c r="A544" s="831" t="s">
        <v>568</v>
      </c>
      <c r="B544" s="832" t="s">
        <v>569</v>
      </c>
      <c r="C544" s="835" t="s">
        <v>594</v>
      </c>
      <c r="D544" s="863" t="s">
        <v>595</v>
      </c>
      <c r="E544" s="835" t="s">
        <v>2869</v>
      </c>
      <c r="F544" s="863" t="s">
        <v>2870</v>
      </c>
      <c r="G544" s="835" t="s">
        <v>3185</v>
      </c>
      <c r="H544" s="835" t="s">
        <v>3186</v>
      </c>
      <c r="I544" s="849">
        <v>0.30250000953674316</v>
      </c>
      <c r="J544" s="849">
        <v>1600</v>
      </c>
      <c r="K544" s="850">
        <v>484.30000305175781</v>
      </c>
    </row>
    <row r="545" spans="1:11" ht="14.4" customHeight="1" x14ac:dyDescent="0.3">
      <c r="A545" s="831" t="s">
        <v>568</v>
      </c>
      <c r="B545" s="832" t="s">
        <v>569</v>
      </c>
      <c r="C545" s="835" t="s">
        <v>594</v>
      </c>
      <c r="D545" s="863" t="s">
        <v>595</v>
      </c>
      <c r="E545" s="835" t="s">
        <v>2869</v>
      </c>
      <c r="F545" s="863" t="s">
        <v>2870</v>
      </c>
      <c r="G545" s="835" t="s">
        <v>2875</v>
      </c>
      <c r="H545" s="835" t="s">
        <v>2876</v>
      </c>
      <c r="I545" s="849">
        <v>0.54333335161209106</v>
      </c>
      <c r="J545" s="849">
        <v>1800</v>
      </c>
      <c r="K545" s="850">
        <v>974</v>
      </c>
    </row>
    <row r="546" spans="1:11" ht="14.4" customHeight="1" x14ac:dyDescent="0.3">
      <c r="A546" s="831" t="s">
        <v>568</v>
      </c>
      <c r="B546" s="832" t="s">
        <v>569</v>
      </c>
      <c r="C546" s="835" t="s">
        <v>594</v>
      </c>
      <c r="D546" s="863" t="s">
        <v>595</v>
      </c>
      <c r="E546" s="835" t="s">
        <v>2869</v>
      </c>
      <c r="F546" s="863" t="s">
        <v>2870</v>
      </c>
      <c r="G546" s="835" t="s">
        <v>3475</v>
      </c>
      <c r="H546" s="835" t="s">
        <v>3476</v>
      </c>
      <c r="I546" s="849">
        <v>180.44000244140625</v>
      </c>
      <c r="J546" s="849">
        <v>25</v>
      </c>
      <c r="K546" s="850">
        <v>4510.8798828125</v>
      </c>
    </row>
    <row r="547" spans="1:11" ht="14.4" customHeight="1" x14ac:dyDescent="0.3">
      <c r="A547" s="831" t="s">
        <v>568</v>
      </c>
      <c r="B547" s="832" t="s">
        <v>569</v>
      </c>
      <c r="C547" s="835" t="s">
        <v>594</v>
      </c>
      <c r="D547" s="863" t="s">
        <v>595</v>
      </c>
      <c r="E547" s="835" t="s">
        <v>2869</v>
      </c>
      <c r="F547" s="863" t="s">
        <v>2870</v>
      </c>
      <c r="G547" s="835" t="s">
        <v>3477</v>
      </c>
      <c r="H547" s="835" t="s">
        <v>3478</v>
      </c>
      <c r="I547" s="849">
        <v>48.819999694824219</v>
      </c>
      <c r="J547" s="849">
        <v>25</v>
      </c>
      <c r="K547" s="850">
        <v>1220.5899658203125</v>
      </c>
    </row>
    <row r="548" spans="1:11" ht="14.4" customHeight="1" x14ac:dyDescent="0.3">
      <c r="A548" s="831" t="s">
        <v>568</v>
      </c>
      <c r="B548" s="832" t="s">
        <v>569</v>
      </c>
      <c r="C548" s="835" t="s">
        <v>594</v>
      </c>
      <c r="D548" s="863" t="s">
        <v>595</v>
      </c>
      <c r="E548" s="835" t="s">
        <v>2869</v>
      </c>
      <c r="F548" s="863" t="s">
        <v>2870</v>
      </c>
      <c r="G548" s="835" t="s">
        <v>3481</v>
      </c>
      <c r="H548" s="835" t="s">
        <v>3482</v>
      </c>
      <c r="I548" s="849">
        <v>48.819999694824219</v>
      </c>
      <c r="J548" s="849">
        <v>25</v>
      </c>
      <c r="K548" s="850">
        <v>1220.5899658203125</v>
      </c>
    </row>
    <row r="549" spans="1:11" ht="14.4" customHeight="1" x14ac:dyDescent="0.3">
      <c r="A549" s="831" t="s">
        <v>568</v>
      </c>
      <c r="B549" s="832" t="s">
        <v>569</v>
      </c>
      <c r="C549" s="835" t="s">
        <v>594</v>
      </c>
      <c r="D549" s="863" t="s">
        <v>595</v>
      </c>
      <c r="E549" s="835" t="s">
        <v>2869</v>
      </c>
      <c r="F549" s="863" t="s">
        <v>2870</v>
      </c>
      <c r="G549" s="835" t="s">
        <v>3483</v>
      </c>
      <c r="H549" s="835" t="s">
        <v>3484</v>
      </c>
      <c r="I549" s="849">
        <v>48.825000762939453</v>
      </c>
      <c r="J549" s="849">
        <v>50</v>
      </c>
      <c r="K549" s="850">
        <v>2441.1800537109375</v>
      </c>
    </row>
    <row r="550" spans="1:11" ht="14.4" customHeight="1" x14ac:dyDescent="0.3">
      <c r="A550" s="831" t="s">
        <v>568</v>
      </c>
      <c r="B550" s="832" t="s">
        <v>569</v>
      </c>
      <c r="C550" s="835" t="s">
        <v>594</v>
      </c>
      <c r="D550" s="863" t="s">
        <v>595</v>
      </c>
      <c r="E550" s="835" t="s">
        <v>2869</v>
      </c>
      <c r="F550" s="863" t="s">
        <v>2870</v>
      </c>
      <c r="G550" s="835" t="s">
        <v>3485</v>
      </c>
      <c r="H550" s="835" t="s">
        <v>3486</v>
      </c>
      <c r="I550" s="849">
        <v>1.559999942779541</v>
      </c>
      <c r="J550" s="849">
        <v>200</v>
      </c>
      <c r="K550" s="850">
        <v>311.57998657226562</v>
      </c>
    </row>
    <row r="551" spans="1:11" ht="14.4" customHeight="1" x14ac:dyDescent="0.3">
      <c r="A551" s="831" t="s">
        <v>568</v>
      </c>
      <c r="B551" s="832" t="s">
        <v>569</v>
      </c>
      <c r="C551" s="835" t="s">
        <v>594</v>
      </c>
      <c r="D551" s="863" t="s">
        <v>595</v>
      </c>
      <c r="E551" s="835" t="s">
        <v>2869</v>
      </c>
      <c r="F551" s="863" t="s">
        <v>2870</v>
      </c>
      <c r="G551" s="835" t="s">
        <v>3489</v>
      </c>
      <c r="H551" s="835" t="s">
        <v>3490</v>
      </c>
      <c r="I551" s="849">
        <v>180</v>
      </c>
      <c r="J551" s="849">
        <v>50</v>
      </c>
      <c r="K551" s="850">
        <v>8999.97998046875</v>
      </c>
    </row>
    <row r="552" spans="1:11" ht="14.4" customHeight="1" x14ac:dyDescent="0.3">
      <c r="A552" s="831" t="s">
        <v>568</v>
      </c>
      <c r="B552" s="832" t="s">
        <v>569</v>
      </c>
      <c r="C552" s="835" t="s">
        <v>594</v>
      </c>
      <c r="D552" s="863" t="s">
        <v>595</v>
      </c>
      <c r="E552" s="835" t="s">
        <v>2883</v>
      </c>
      <c r="F552" s="863" t="s">
        <v>2884</v>
      </c>
      <c r="G552" s="835" t="s">
        <v>2889</v>
      </c>
      <c r="H552" s="835" t="s">
        <v>2890</v>
      </c>
      <c r="I552" s="849">
        <v>0.62999999523162842</v>
      </c>
      <c r="J552" s="849">
        <v>5800</v>
      </c>
      <c r="K552" s="850">
        <v>3654</v>
      </c>
    </row>
    <row r="553" spans="1:11" ht="14.4" customHeight="1" x14ac:dyDescent="0.3">
      <c r="A553" s="831" t="s">
        <v>568</v>
      </c>
      <c r="B553" s="832" t="s">
        <v>569</v>
      </c>
      <c r="C553" s="835" t="s">
        <v>594</v>
      </c>
      <c r="D553" s="863" t="s">
        <v>595</v>
      </c>
      <c r="E553" s="835" t="s">
        <v>2883</v>
      </c>
      <c r="F553" s="863" t="s">
        <v>2884</v>
      </c>
      <c r="G553" s="835" t="s">
        <v>2891</v>
      </c>
      <c r="H553" s="835" t="s">
        <v>2892</v>
      </c>
      <c r="I553" s="849">
        <v>0.62999999523162842</v>
      </c>
      <c r="J553" s="849">
        <v>6400</v>
      </c>
      <c r="K553" s="850">
        <v>4032</v>
      </c>
    </row>
    <row r="554" spans="1:11" ht="14.4" customHeight="1" x14ac:dyDescent="0.3">
      <c r="A554" s="831" t="s">
        <v>568</v>
      </c>
      <c r="B554" s="832" t="s">
        <v>569</v>
      </c>
      <c r="C554" s="835" t="s">
        <v>594</v>
      </c>
      <c r="D554" s="863" t="s">
        <v>595</v>
      </c>
      <c r="E554" s="835" t="s">
        <v>2883</v>
      </c>
      <c r="F554" s="863" t="s">
        <v>2884</v>
      </c>
      <c r="G554" s="835" t="s">
        <v>3369</v>
      </c>
      <c r="H554" s="835" t="s">
        <v>3370</v>
      </c>
      <c r="I554" s="849">
        <v>0.62999999523162842</v>
      </c>
      <c r="J554" s="849">
        <v>4400</v>
      </c>
      <c r="K554" s="850">
        <v>2772</v>
      </c>
    </row>
    <row r="555" spans="1:11" ht="14.4" customHeight="1" x14ac:dyDescent="0.3">
      <c r="A555" s="831" t="s">
        <v>568</v>
      </c>
      <c r="B555" s="832" t="s">
        <v>569</v>
      </c>
      <c r="C555" s="835" t="s">
        <v>594</v>
      </c>
      <c r="D555" s="863" t="s">
        <v>595</v>
      </c>
      <c r="E555" s="835" t="s">
        <v>3197</v>
      </c>
      <c r="F555" s="863" t="s">
        <v>3198</v>
      </c>
      <c r="G555" s="835" t="s">
        <v>3199</v>
      </c>
      <c r="H555" s="835" t="s">
        <v>3200</v>
      </c>
      <c r="I555" s="849">
        <v>319.91000366210937</v>
      </c>
      <c r="J555" s="849">
        <v>40</v>
      </c>
      <c r="K555" s="850">
        <v>12796.48046875</v>
      </c>
    </row>
    <row r="556" spans="1:11" ht="14.4" customHeight="1" x14ac:dyDescent="0.3">
      <c r="A556" s="831" t="s">
        <v>568</v>
      </c>
      <c r="B556" s="832" t="s">
        <v>569</v>
      </c>
      <c r="C556" s="835" t="s">
        <v>594</v>
      </c>
      <c r="D556" s="863" t="s">
        <v>595</v>
      </c>
      <c r="E556" s="835" t="s">
        <v>3211</v>
      </c>
      <c r="F556" s="863" t="s">
        <v>3212</v>
      </c>
      <c r="G556" s="835" t="s">
        <v>3215</v>
      </c>
      <c r="H556" s="835" t="s">
        <v>3216</v>
      </c>
      <c r="I556" s="849">
        <v>36.832001495361325</v>
      </c>
      <c r="J556" s="849">
        <v>140</v>
      </c>
      <c r="K556" s="850">
        <v>5156.4699096679687</v>
      </c>
    </row>
    <row r="557" spans="1:11" ht="14.4" customHeight="1" x14ac:dyDescent="0.3">
      <c r="A557" s="831" t="s">
        <v>568</v>
      </c>
      <c r="B557" s="832" t="s">
        <v>569</v>
      </c>
      <c r="C557" s="835" t="s">
        <v>594</v>
      </c>
      <c r="D557" s="863" t="s">
        <v>595</v>
      </c>
      <c r="E557" s="835" t="s">
        <v>3211</v>
      </c>
      <c r="F557" s="863" t="s">
        <v>3212</v>
      </c>
      <c r="G557" s="835" t="s">
        <v>3217</v>
      </c>
      <c r="H557" s="835" t="s">
        <v>3218</v>
      </c>
      <c r="I557" s="849">
        <v>36.830001831054687</v>
      </c>
      <c r="J557" s="849">
        <v>70</v>
      </c>
      <c r="K557" s="850">
        <v>2578.169921875</v>
      </c>
    </row>
    <row r="558" spans="1:11" ht="14.4" customHeight="1" x14ac:dyDescent="0.3">
      <c r="A558" s="831" t="s">
        <v>568</v>
      </c>
      <c r="B558" s="832" t="s">
        <v>569</v>
      </c>
      <c r="C558" s="835" t="s">
        <v>594</v>
      </c>
      <c r="D558" s="863" t="s">
        <v>595</v>
      </c>
      <c r="E558" s="835" t="s">
        <v>3211</v>
      </c>
      <c r="F558" s="863" t="s">
        <v>3212</v>
      </c>
      <c r="G558" s="835" t="s">
        <v>3219</v>
      </c>
      <c r="H558" s="835" t="s">
        <v>3220</v>
      </c>
      <c r="I558" s="849">
        <v>36.830001831054687</v>
      </c>
      <c r="J558" s="849">
        <v>20</v>
      </c>
      <c r="K558" s="850">
        <v>736.6500244140625</v>
      </c>
    </row>
    <row r="559" spans="1:11" ht="14.4" customHeight="1" x14ac:dyDescent="0.3">
      <c r="A559" s="831" t="s">
        <v>568</v>
      </c>
      <c r="B559" s="832" t="s">
        <v>569</v>
      </c>
      <c r="C559" s="835" t="s">
        <v>594</v>
      </c>
      <c r="D559" s="863" t="s">
        <v>595</v>
      </c>
      <c r="E559" s="835" t="s">
        <v>3211</v>
      </c>
      <c r="F559" s="863" t="s">
        <v>3212</v>
      </c>
      <c r="G559" s="835" t="s">
        <v>3499</v>
      </c>
      <c r="H559" s="835" t="s">
        <v>3500</v>
      </c>
      <c r="I559" s="849">
        <v>36.830001831054687</v>
      </c>
      <c r="J559" s="849">
        <v>20</v>
      </c>
      <c r="K559" s="850">
        <v>736.6500244140625</v>
      </c>
    </row>
    <row r="560" spans="1:11" ht="14.4" customHeight="1" x14ac:dyDescent="0.3">
      <c r="A560" s="831" t="s">
        <v>568</v>
      </c>
      <c r="B560" s="832" t="s">
        <v>569</v>
      </c>
      <c r="C560" s="835" t="s">
        <v>594</v>
      </c>
      <c r="D560" s="863" t="s">
        <v>595</v>
      </c>
      <c r="E560" s="835" t="s">
        <v>3211</v>
      </c>
      <c r="F560" s="863" t="s">
        <v>3212</v>
      </c>
      <c r="G560" s="835" t="s">
        <v>3507</v>
      </c>
      <c r="H560" s="835" t="s">
        <v>3508</v>
      </c>
      <c r="I560" s="849">
        <v>16.790000915527344</v>
      </c>
      <c r="J560" s="849">
        <v>20</v>
      </c>
      <c r="K560" s="850">
        <v>335.79998779296875</v>
      </c>
    </row>
    <row r="561" spans="1:11" ht="14.4" customHeight="1" x14ac:dyDescent="0.3">
      <c r="A561" s="831" t="s">
        <v>568</v>
      </c>
      <c r="B561" s="832" t="s">
        <v>569</v>
      </c>
      <c r="C561" s="835" t="s">
        <v>594</v>
      </c>
      <c r="D561" s="863" t="s">
        <v>595</v>
      </c>
      <c r="E561" s="835" t="s">
        <v>3211</v>
      </c>
      <c r="F561" s="863" t="s">
        <v>3212</v>
      </c>
      <c r="G561" s="835" t="s">
        <v>3511</v>
      </c>
      <c r="H561" s="835" t="s">
        <v>3512</v>
      </c>
      <c r="I561" s="849">
        <v>104.05999755859375</v>
      </c>
      <c r="J561" s="849">
        <v>170</v>
      </c>
      <c r="K561" s="850">
        <v>17690.199951171875</v>
      </c>
    </row>
    <row r="562" spans="1:11" ht="14.4" customHeight="1" x14ac:dyDescent="0.3">
      <c r="A562" s="831" t="s">
        <v>568</v>
      </c>
      <c r="B562" s="832" t="s">
        <v>569</v>
      </c>
      <c r="C562" s="835" t="s">
        <v>594</v>
      </c>
      <c r="D562" s="863" t="s">
        <v>595</v>
      </c>
      <c r="E562" s="835" t="s">
        <v>3211</v>
      </c>
      <c r="F562" s="863" t="s">
        <v>3212</v>
      </c>
      <c r="G562" s="835" t="s">
        <v>3513</v>
      </c>
      <c r="H562" s="835" t="s">
        <v>3514</v>
      </c>
      <c r="I562" s="849">
        <v>104.05999755859375</v>
      </c>
      <c r="J562" s="849">
        <v>170</v>
      </c>
      <c r="K562" s="850">
        <v>17690.199951171875</v>
      </c>
    </row>
    <row r="563" spans="1:11" ht="14.4" customHeight="1" x14ac:dyDescent="0.3">
      <c r="A563" s="831" t="s">
        <v>568</v>
      </c>
      <c r="B563" s="832" t="s">
        <v>569</v>
      </c>
      <c r="C563" s="835" t="s">
        <v>594</v>
      </c>
      <c r="D563" s="863" t="s">
        <v>595</v>
      </c>
      <c r="E563" s="835" t="s">
        <v>3211</v>
      </c>
      <c r="F563" s="863" t="s">
        <v>3212</v>
      </c>
      <c r="G563" s="835" t="s">
        <v>3523</v>
      </c>
      <c r="H563" s="835" t="s">
        <v>3524</v>
      </c>
      <c r="I563" s="849">
        <v>209.3699951171875</v>
      </c>
      <c r="J563" s="849">
        <v>5</v>
      </c>
      <c r="K563" s="850">
        <v>1046.8299560546875</v>
      </c>
    </row>
    <row r="564" spans="1:11" ht="14.4" customHeight="1" x14ac:dyDescent="0.3">
      <c r="A564" s="831" t="s">
        <v>568</v>
      </c>
      <c r="B564" s="832" t="s">
        <v>569</v>
      </c>
      <c r="C564" s="835" t="s">
        <v>594</v>
      </c>
      <c r="D564" s="863" t="s">
        <v>595</v>
      </c>
      <c r="E564" s="835" t="s">
        <v>3211</v>
      </c>
      <c r="F564" s="863" t="s">
        <v>3212</v>
      </c>
      <c r="G564" s="835" t="s">
        <v>3525</v>
      </c>
      <c r="H564" s="835" t="s">
        <v>3526</v>
      </c>
      <c r="I564" s="849">
        <v>209.36499786376953</v>
      </c>
      <c r="J564" s="849">
        <v>10</v>
      </c>
      <c r="K564" s="850">
        <v>2093.6600341796875</v>
      </c>
    </row>
    <row r="565" spans="1:11" ht="14.4" customHeight="1" x14ac:dyDescent="0.3">
      <c r="A565" s="831" t="s">
        <v>568</v>
      </c>
      <c r="B565" s="832" t="s">
        <v>569</v>
      </c>
      <c r="C565" s="835" t="s">
        <v>594</v>
      </c>
      <c r="D565" s="863" t="s">
        <v>595</v>
      </c>
      <c r="E565" s="835" t="s">
        <v>3211</v>
      </c>
      <c r="F565" s="863" t="s">
        <v>3212</v>
      </c>
      <c r="G565" s="835" t="s">
        <v>3527</v>
      </c>
      <c r="H565" s="835" t="s">
        <v>3528</v>
      </c>
      <c r="I565" s="849">
        <v>119.99499893188477</v>
      </c>
      <c r="J565" s="849">
        <v>175</v>
      </c>
      <c r="K565" s="850">
        <v>20999</v>
      </c>
    </row>
    <row r="566" spans="1:11" ht="14.4" customHeight="1" x14ac:dyDescent="0.3">
      <c r="A566" s="831" t="s">
        <v>568</v>
      </c>
      <c r="B566" s="832" t="s">
        <v>569</v>
      </c>
      <c r="C566" s="835" t="s">
        <v>594</v>
      </c>
      <c r="D566" s="863" t="s">
        <v>595</v>
      </c>
      <c r="E566" s="835" t="s">
        <v>3211</v>
      </c>
      <c r="F566" s="863" t="s">
        <v>3212</v>
      </c>
      <c r="G566" s="835" t="s">
        <v>3561</v>
      </c>
      <c r="H566" s="835" t="s">
        <v>3562</v>
      </c>
      <c r="I566" s="849">
        <v>198.99000549316406</v>
      </c>
      <c r="J566" s="849">
        <v>10</v>
      </c>
      <c r="K566" s="850">
        <v>1989.9000244140625</v>
      </c>
    </row>
    <row r="567" spans="1:11" ht="14.4" customHeight="1" x14ac:dyDescent="0.3">
      <c r="A567" s="831" t="s">
        <v>568</v>
      </c>
      <c r="B567" s="832" t="s">
        <v>569</v>
      </c>
      <c r="C567" s="835" t="s">
        <v>594</v>
      </c>
      <c r="D567" s="863" t="s">
        <v>595</v>
      </c>
      <c r="E567" s="835" t="s">
        <v>3211</v>
      </c>
      <c r="F567" s="863" t="s">
        <v>3212</v>
      </c>
      <c r="G567" s="835" t="s">
        <v>3223</v>
      </c>
      <c r="H567" s="835" t="s">
        <v>3224</v>
      </c>
      <c r="I567" s="849">
        <v>273.45999145507812</v>
      </c>
      <c r="J567" s="849">
        <v>70</v>
      </c>
      <c r="K567" s="850">
        <v>19142.2001953125</v>
      </c>
    </row>
    <row r="568" spans="1:11" ht="14.4" customHeight="1" x14ac:dyDescent="0.3">
      <c r="A568" s="831" t="s">
        <v>568</v>
      </c>
      <c r="B568" s="832" t="s">
        <v>569</v>
      </c>
      <c r="C568" s="835" t="s">
        <v>597</v>
      </c>
      <c r="D568" s="863" t="s">
        <v>598</v>
      </c>
      <c r="E568" s="835" t="s">
        <v>2845</v>
      </c>
      <c r="F568" s="863" t="s">
        <v>2846</v>
      </c>
      <c r="G568" s="835" t="s">
        <v>3389</v>
      </c>
      <c r="H568" s="835" t="s">
        <v>3390</v>
      </c>
      <c r="I568" s="849">
        <v>23.920000076293945</v>
      </c>
      <c r="J568" s="849">
        <v>6</v>
      </c>
      <c r="K568" s="850">
        <v>143.52000045776367</v>
      </c>
    </row>
    <row r="569" spans="1:11" ht="14.4" customHeight="1" x14ac:dyDescent="0.3">
      <c r="A569" s="831" t="s">
        <v>568</v>
      </c>
      <c r="B569" s="832" t="s">
        <v>569</v>
      </c>
      <c r="C569" s="835" t="s">
        <v>597</v>
      </c>
      <c r="D569" s="863" t="s">
        <v>598</v>
      </c>
      <c r="E569" s="835" t="s">
        <v>2845</v>
      </c>
      <c r="F569" s="863" t="s">
        <v>2846</v>
      </c>
      <c r="G569" s="835" t="s">
        <v>2999</v>
      </c>
      <c r="H569" s="835" t="s">
        <v>3000</v>
      </c>
      <c r="I569" s="849">
        <v>3.559999942779541</v>
      </c>
      <c r="J569" s="849">
        <v>10</v>
      </c>
      <c r="K569" s="850">
        <v>35.599998474121094</v>
      </c>
    </row>
    <row r="570" spans="1:11" ht="14.4" customHeight="1" x14ac:dyDescent="0.3">
      <c r="A570" s="831" t="s">
        <v>568</v>
      </c>
      <c r="B570" s="832" t="s">
        <v>569</v>
      </c>
      <c r="C570" s="835" t="s">
        <v>597</v>
      </c>
      <c r="D570" s="863" t="s">
        <v>598</v>
      </c>
      <c r="E570" s="835" t="s">
        <v>2845</v>
      </c>
      <c r="F570" s="863" t="s">
        <v>2846</v>
      </c>
      <c r="G570" s="835" t="s">
        <v>3015</v>
      </c>
      <c r="H570" s="835" t="s">
        <v>3016</v>
      </c>
      <c r="I570" s="849">
        <v>28.729999542236328</v>
      </c>
      <c r="J570" s="849">
        <v>6</v>
      </c>
      <c r="K570" s="850">
        <v>172.37999725341797</v>
      </c>
    </row>
    <row r="571" spans="1:11" ht="14.4" customHeight="1" x14ac:dyDescent="0.3">
      <c r="A571" s="831" t="s">
        <v>568</v>
      </c>
      <c r="B571" s="832" t="s">
        <v>569</v>
      </c>
      <c r="C571" s="835" t="s">
        <v>597</v>
      </c>
      <c r="D571" s="863" t="s">
        <v>598</v>
      </c>
      <c r="E571" s="835" t="s">
        <v>2853</v>
      </c>
      <c r="F571" s="863" t="s">
        <v>2854</v>
      </c>
      <c r="G571" s="835" t="s">
        <v>3563</v>
      </c>
      <c r="H571" s="835" t="s">
        <v>3564</v>
      </c>
      <c r="I571" s="849">
        <v>6.0500001907348633</v>
      </c>
      <c r="J571" s="849">
        <v>70</v>
      </c>
      <c r="K571" s="850">
        <v>423.5</v>
      </c>
    </row>
    <row r="572" spans="1:11" ht="14.4" customHeight="1" x14ac:dyDescent="0.3">
      <c r="A572" s="831" t="s">
        <v>568</v>
      </c>
      <c r="B572" s="832" t="s">
        <v>569</v>
      </c>
      <c r="C572" s="835" t="s">
        <v>597</v>
      </c>
      <c r="D572" s="863" t="s">
        <v>598</v>
      </c>
      <c r="E572" s="835" t="s">
        <v>2853</v>
      </c>
      <c r="F572" s="863" t="s">
        <v>2854</v>
      </c>
      <c r="G572" s="835" t="s">
        <v>3025</v>
      </c>
      <c r="H572" s="835" t="s">
        <v>3026</v>
      </c>
      <c r="I572" s="849">
        <v>1.6950000524520874</v>
      </c>
      <c r="J572" s="849">
        <v>200</v>
      </c>
      <c r="K572" s="850">
        <v>338.5</v>
      </c>
    </row>
    <row r="573" spans="1:11" ht="14.4" customHeight="1" x14ac:dyDescent="0.3">
      <c r="A573" s="831" t="s">
        <v>568</v>
      </c>
      <c r="B573" s="832" t="s">
        <v>569</v>
      </c>
      <c r="C573" s="835" t="s">
        <v>597</v>
      </c>
      <c r="D573" s="863" t="s">
        <v>598</v>
      </c>
      <c r="E573" s="835" t="s">
        <v>2853</v>
      </c>
      <c r="F573" s="863" t="s">
        <v>2854</v>
      </c>
      <c r="G573" s="835" t="s">
        <v>2857</v>
      </c>
      <c r="H573" s="835" t="s">
        <v>2858</v>
      </c>
      <c r="I573" s="849">
        <v>3.3900001049041748</v>
      </c>
      <c r="J573" s="849">
        <v>200</v>
      </c>
      <c r="K573" s="850">
        <v>678</v>
      </c>
    </row>
    <row r="574" spans="1:11" ht="14.4" customHeight="1" x14ac:dyDescent="0.3">
      <c r="A574" s="831" t="s">
        <v>568</v>
      </c>
      <c r="B574" s="832" t="s">
        <v>569</v>
      </c>
      <c r="C574" s="835" t="s">
        <v>597</v>
      </c>
      <c r="D574" s="863" t="s">
        <v>598</v>
      </c>
      <c r="E574" s="835" t="s">
        <v>2853</v>
      </c>
      <c r="F574" s="863" t="s">
        <v>2854</v>
      </c>
      <c r="G574" s="835" t="s">
        <v>3049</v>
      </c>
      <c r="H574" s="835" t="s">
        <v>3050</v>
      </c>
      <c r="I574" s="849">
        <v>8.4700002670288086</v>
      </c>
      <c r="J574" s="849">
        <v>60</v>
      </c>
      <c r="K574" s="850">
        <v>508.20001220703125</v>
      </c>
    </row>
    <row r="575" spans="1:11" ht="14.4" customHeight="1" x14ac:dyDescent="0.3">
      <c r="A575" s="831" t="s">
        <v>568</v>
      </c>
      <c r="B575" s="832" t="s">
        <v>569</v>
      </c>
      <c r="C575" s="835" t="s">
        <v>597</v>
      </c>
      <c r="D575" s="863" t="s">
        <v>598</v>
      </c>
      <c r="E575" s="835" t="s">
        <v>2853</v>
      </c>
      <c r="F575" s="863" t="s">
        <v>2854</v>
      </c>
      <c r="G575" s="835" t="s">
        <v>2861</v>
      </c>
      <c r="H575" s="835" t="s">
        <v>2862</v>
      </c>
      <c r="I575" s="849">
        <v>13.310000419616699</v>
      </c>
      <c r="J575" s="849">
        <v>10</v>
      </c>
      <c r="K575" s="850">
        <v>133.10000514984131</v>
      </c>
    </row>
    <row r="576" spans="1:11" ht="14.4" customHeight="1" x14ac:dyDescent="0.3">
      <c r="A576" s="831" t="s">
        <v>568</v>
      </c>
      <c r="B576" s="832" t="s">
        <v>569</v>
      </c>
      <c r="C576" s="835" t="s">
        <v>597</v>
      </c>
      <c r="D576" s="863" t="s">
        <v>598</v>
      </c>
      <c r="E576" s="835" t="s">
        <v>2853</v>
      </c>
      <c r="F576" s="863" t="s">
        <v>2854</v>
      </c>
      <c r="G576" s="835" t="s">
        <v>3079</v>
      </c>
      <c r="H576" s="835" t="s">
        <v>3080</v>
      </c>
      <c r="I576" s="849">
        <v>9.1999998092651367</v>
      </c>
      <c r="J576" s="849">
        <v>50</v>
      </c>
      <c r="K576" s="850">
        <v>460</v>
      </c>
    </row>
    <row r="577" spans="1:11" ht="14.4" customHeight="1" x14ac:dyDescent="0.3">
      <c r="A577" s="831" t="s">
        <v>568</v>
      </c>
      <c r="B577" s="832" t="s">
        <v>569</v>
      </c>
      <c r="C577" s="835" t="s">
        <v>597</v>
      </c>
      <c r="D577" s="863" t="s">
        <v>598</v>
      </c>
      <c r="E577" s="835" t="s">
        <v>2853</v>
      </c>
      <c r="F577" s="863" t="s">
        <v>2854</v>
      </c>
      <c r="G577" s="835" t="s">
        <v>3087</v>
      </c>
      <c r="H577" s="835" t="s">
        <v>3088</v>
      </c>
      <c r="I577" s="849">
        <v>172.5</v>
      </c>
      <c r="J577" s="849">
        <v>1</v>
      </c>
      <c r="K577" s="850">
        <v>172.5</v>
      </c>
    </row>
    <row r="578" spans="1:11" ht="14.4" customHeight="1" x14ac:dyDescent="0.3">
      <c r="A578" s="831" t="s">
        <v>568</v>
      </c>
      <c r="B578" s="832" t="s">
        <v>569</v>
      </c>
      <c r="C578" s="835" t="s">
        <v>597</v>
      </c>
      <c r="D578" s="863" t="s">
        <v>598</v>
      </c>
      <c r="E578" s="835" t="s">
        <v>2853</v>
      </c>
      <c r="F578" s="863" t="s">
        <v>2854</v>
      </c>
      <c r="G578" s="835" t="s">
        <v>2863</v>
      </c>
      <c r="H578" s="835" t="s">
        <v>2864</v>
      </c>
      <c r="I578" s="849">
        <v>1.0900000333786011</v>
      </c>
      <c r="J578" s="849">
        <v>100</v>
      </c>
      <c r="K578" s="850">
        <v>109</v>
      </c>
    </row>
    <row r="579" spans="1:11" ht="14.4" customHeight="1" x14ac:dyDescent="0.3">
      <c r="A579" s="831" t="s">
        <v>568</v>
      </c>
      <c r="B579" s="832" t="s">
        <v>569</v>
      </c>
      <c r="C579" s="835" t="s">
        <v>597</v>
      </c>
      <c r="D579" s="863" t="s">
        <v>598</v>
      </c>
      <c r="E579" s="835" t="s">
        <v>2853</v>
      </c>
      <c r="F579" s="863" t="s">
        <v>2854</v>
      </c>
      <c r="G579" s="835" t="s">
        <v>3119</v>
      </c>
      <c r="H579" s="835" t="s">
        <v>3120</v>
      </c>
      <c r="I579" s="849">
        <v>0.4699999988079071</v>
      </c>
      <c r="J579" s="849">
        <v>100</v>
      </c>
      <c r="K579" s="850">
        <v>47</v>
      </c>
    </row>
    <row r="580" spans="1:11" ht="14.4" customHeight="1" x14ac:dyDescent="0.3">
      <c r="A580" s="831" t="s">
        <v>568</v>
      </c>
      <c r="B580" s="832" t="s">
        <v>569</v>
      </c>
      <c r="C580" s="835" t="s">
        <v>597</v>
      </c>
      <c r="D580" s="863" t="s">
        <v>598</v>
      </c>
      <c r="E580" s="835" t="s">
        <v>2853</v>
      </c>
      <c r="F580" s="863" t="s">
        <v>2854</v>
      </c>
      <c r="G580" s="835" t="s">
        <v>2865</v>
      </c>
      <c r="H580" s="835" t="s">
        <v>2866</v>
      </c>
      <c r="I580" s="849">
        <v>1.6699999570846558</v>
      </c>
      <c r="J580" s="849">
        <v>500</v>
      </c>
      <c r="K580" s="850">
        <v>835</v>
      </c>
    </row>
    <row r="581" spans="1:11" ht="14.4" customHeight="1" x14ac:dyDescent="0.3">
      <c r="A581" s="831" t="s">
        <v>568</v>
      </c>
      <c r="B581" s="832" t="s">
        <v>569</v>
      </c>
      <c r="C581" s="835" t="s">
        <v>597</v>
      </c>
      <c r="D581" s="863" t="s">
        <v>598</v>
      </c>
      <c r="E581" s="835" t="s">
        <v>2853</v>
      </c>
      <c r="F581" s="863" t="s">
        <v>2854</v>
      </c>
      <c r="G581" s="835" t="s">
        <v>2867</v>
      </c>
      <c r="H581" s="835" t="s">
        <v>2868</v>
      </c>
      <c r="I581" s="849">
        <v>0.67000001668930054</v>
      </c>
      <c r="J581" s="849">
        <v>100</v>
      </c>
      <c r="K581" s="850">
        <v>67</v>
      </c>
    </row>
    <row r="582" spans="1:11" ht="14.4" customHeight="1" x14ac:dyDescent="0.3">
      <c r="A582" s="831" t="s">
        <v>568</v>
      </c>
      <c r="B582" s="832" t="s">
        <v>569</v>
      </c>
      <c r="C582" s="835" t="s">
        <v>597</v>
      </c>
      <c r="D582" s="863" t="s">
        <v>598</v>
      </c>
      <c r="E582" s="835" t="s">
        <v>2853</v>
      </c>
      <c r="F582" s="863" t="s">
        <v>2854</v>
      </c>
      <c r="G582" s="835" t="s">
        <v>3141</v>
      </c>
      <c r="H582" s="835" t="s">
        <v>3142</v>
      </c>
      <c r="I582" s="849">
        <v>1.0299999713897705</v>
      </c>
      <c r="J582" s="849">
        <v>300</v>
      </c>
      <c r="K582" s="850">
        <v>309</v>
      </c>
    </row>
    <row r="583" spans="1:11" ht="14.4" customHeight="1" x14ac:dyDescent="0.3">
      <c r="A583" s="831" t="s">
        <v>568</v>
      </c>
      <c r="B583" s="832" t="s">
        <v>569</v>
      </c>
      <c r="C583" s="835" t="s">
        <v>597</v>
      </c>
      <c r="D583" s="863" t="s">
        <v>598</v>
      </c>
      <c r="E583" s="835" t="s">
        <v>2853</v>
      </c>
      <c r="F583" s="863" t="s">
        <v>2854</v>
      </c>
      <c r="G583" s="835" t="s">
        <v>3149</v>
      </c>
      <c r="H583" s="835" t="s">
        <v>3150</v>
      </c>
      <c r="I583" s="849">
        <v>0.4699999988079071</v>
      </c>
      <c r="J583" s="849">
        <v>300</v>
      </c>
      <c r="K583" s="850">
        <v>141</v>
      </c>
    </row>
    <row r="584" spans="1:11" ht="14.4" customHeight="1" x14ac:dyDescent="0.3">
      <c r="A584" s="831" t="s">
        <v>568</v>
      </c>
      <c r="B584" s="832" t="s">
        <v>569</v>
      </c>
      <c r="C584" s="835" t="s">
        <v>597</v>
      </c>
      <c r="D584" s="863" t="s">
        <v>598</v>
      </c>
      <c r="E584" s="835" t="s">
        <v>2869</v>
      </c>
      <c r="F584" s="863" t="s">
        <v>2870</v>
      </c>
      <c r="G584" s="835" t="s">
        <v>3185</v>
      </c>
      <c r="H584" s="835" t="s">
        <v>3186</v>
      </c>
      <c r="I584" s="849">
        <v>0.31000000238418579</v>
      </c>
      <c r="J584" s="849">
        <v>100</v>
      </c>
      <c r="K584" s="850">
        <v>31</v>
      </c>
    </row>
    <row r="585" spans="1:11" ht="14.4" customHeight="1" x14ac:dyDescent="0.3">
      <c r="A585" s="831" t="s">
        <v>568</v>
      </c>
      <c r="B585" s="832" t="s">
        <v>569</v>
      </c>
      <c r="C585" s="835" t="s">
        <v>597</v>
      </c>
      <c r="D585" s="863" t="s">
        <v>598</v>
      </c>
      <c r="E585" s="835" t="s">
        <v>2869</v>
      </c>
      <c r="F585" s="863" t="s">
        <v>2870</v>
      </c>
      <c r="G585" s="835" t="s">
        <v>2875</v>
      </c>
      <c r="H585" s="835" t="s">
        <v>2876</v>
      </c>
      <c r="I585" s="849">
        <v>0.54000002145767212</v>
      </c>
      <c r="J585" s="849">
        <v>200</v>
      </c>
      <c r="K585" s="850">
        <v>108</v>
      </c>
    </row>
    <row r="586" spans="1:11" ht="14.4" customHeight="1" x14ac:dyDescent="0.3">
      <c r="A586" s="831" t="s">
        <v>568</v>
      </c>
      <c r="B586" s="832" t="s">
        <v>569</v>
      </c>
      <c r="C586" s="835" t="s">
        <v>597</v>
      </c>
      <c r="D586" s="863" t="s">
        <v>598</v>
      </c>
      <c r="E586" s="835" t="s">
        <v>2869</v>
      </c>
      <c r="F586" s="863" t="s">
        <v>2870</v>
      </c>
      <c r="G586" s="835" t="s">
        <v>3487</v>
      </c>
      <c r="H586" s="835" t="s">
        <v>3488</v>
      </c>
      <c r="I586" s="849">
        <v>180.44000244140625</v>
      </c>
      <c r="J586" s="849">
        <v>25</v>
      </c>
      <c r="K586" s="850">
        <v>4510.8798828125</v>
      </c>
    </row>
    <row r="587" spans="1:11" ht="14.4" customHeight="1" x14ac:dyDescent="0.3">
      <c r="A587" s="831" t="s">
        <v>568</v>
      </c>
      <c r="B587" s="832" t="s">
        <v>569</v>
      </c>
      <c r="C587" s="835" t="s">
        <v>597</v>
      </c>
      <c r="D587" s="863" t="s">
        <v>598</v>
      </c>
      <c r="E587" s="835" t="s">
        <v>2883</v>
      </c>
      <c r="F587" s="863" t="s">
        <v>2884</v>
      </c>
      <c r="G587" s="835" t="s">
        <v>2889</v>
      </c>
      <c r="H587" s="835" t="s">
        <v>2890</v>
      </c>
      <c r="I587" s="849">
        <v>0.62999999523162842</v>
      </c>
      <c r="J587" s="849">
        <v>800</v>
      </c>
      <c r="K587" s="850">
        <v>504</v>
      </c>
    </row>
    <row r="588" spans="1:11" ht="14.4" customHeight="1" x14ac:dyDescent="0.3">
      <c r="A588" s="831" t="s">
        <v>568</v>
      </c>
      <c r="B588" s="832" t="s">
        <v>569</v>
      </c>
      <c r="C588" s="835" t="s">
        <v>597</v>
      </c>
      <c r="D588" s="863" t="s">
        <v>598</v>
      </c>
      <c r="E588" s="835" t="s">
        <v>2883</v>
      </c>
      <c r="F588" s="863" t="s">
        <v>2884</v>
      </c>
      <c r="G588" s="835" t="s">
        <v>2891</v>
      </c>
      <c r="H588" s="835" t="s">
        <v>2892</v>
      </c>
      <c r="I588" s="849">
        <v>0.62999999523162842</v>
      </c>
      <c r="J588" s="849">
        <v>1800</v>
      </c>
      <c r="K588" s="850">
        <v>1134</v>
      </c>
    </row>
    <row r="589" spans="1:11" ht="14.4" customHeight="1" x14ac:dyDescent="0.3">
      <c r="A589" s="831" t="s">
        <v>568</v>
      </c>
      <c r="B589" s="832" t="s">
        <v>569</v>
      </c>
      <c r="C589" s="835" t="s">
        <v>597</v>
      </c>
      <c r="D589" s="863" t="s">
        <v>598</v>
      </c>
      <c r="E589" s="835" t="s">
        <v>2883</v>
      </c>
      <c r="F589" s="863" t="s">
        <v>2884</v>
      </c>
      <c r="G589" s="835" t="s">
        <v>3369</v>
      </c>
      <c r="H589" s="835" t="s">
        <v>3370</v>
      </c>
      <c r="I589" s="849">
        <v>0.62999999523162842</v>
      </c>
      <c r="J589" s="849">
        <v>200</v>
      </c>
      <c r="K589" s="850">
        <v>126</v>
      </c>
    </row>
    <row r="590" spans="1:11" ht="14.4" customHeight="1" x14ac:dyDescent="0.3">
      <c r="A590" s="831" t="s">
        <v>568</v>
      </c>
      <c r="B590" s="832" t="s">
        <v>569</v>
      </c>
      <c r="C590" s="835" t="s">
        <v>597</v>
      </c>
      <c r="D590" s="863" t="s">
        <v>598</v>
      </c>
      <c r="E590" s="835" t="s">
        <v>3211</v>
      </c>
      <c r="F590" s="863" t="s">
        <v>3212</v>
      </c>
      <c r="G590" s="835" t="s">
        <v>3507</v>
      </c>
      <c r="H590" s="835" t="s">
        <v>3508</v>
      </c>
      <c r="I590" s="849">
        <v>16.780000686645508</v>
      </c>
      <c r="J590" s="849">
        <v>50</v>
      </c>
      <c r="K590" s="850">
        <v>839</v>
      </c>
    </row>
    <row r="591" spans="1:11" ht="14.4" customHeight="1" x14ac:dyDescent="0.3">
      <c r="A591" s="831" t="s">
        <v>568</v>
      </c>
      <c r="B591" s="832" t="s">
        <v>569</v>
      </c>
      <c r="C591" s="835" t="s">
        <v>600</v>
      </c>
      <c r="D591" s="863" t="s">
        <v>601</v>
      </c>
      <c r="E591" s="835" t="s">
        <v>2893</v>
      </c>
      <c r="F591" s="863" t="s">
        <v>2894</v>
      </c>
      <c r="G591" s="835" t="s">
        <v>2899</v>
      </c>
      <c r="H591" s="835" t="s">
        <v>2900</v>
      </c>
      <c r="I591" s="849">
        <v>141.58000183105469</v>
      </c>
      <c r="J591" s="849">
        <v>1</v>
      </c>
      <c r="K591" s="850">
        <v>141.58000183105469</v>
      </c>
    </row>
    <row r="592" spans="1:11" ht="14.4" customHeight="1" x14ac:dyDescent="0.3">
      <c r="A592" s="831" t="s">
        <v>568</v>
      </c>
      <c r="B592" s="832" t="s">
        <v>569</v>
      </c>
      <c r="C592" s="835" t="s">
        <v>600</v>
      </c>
      <c r="D592" s="863" t="s">
        <v>601</v>
      </c>
      <c r="E592" s="835" t="s">
        <v>2845</v>
      </c>
      <c r="F592" s="863" t="s">
        <v>2846</v>
      </c>
      <c r="G592" s="835" t="s">
        <v>2971</v>
      </c>
      <c r="H592" s="835" t="s">
        <v>2972</v>
      </c>
      <c r="I592" s="849">
        <v>1.3799999952316284</v>
      </c>
      <c r="J592" s="849">
        <v>250</v>
      </c>
      <c r="K592" s="850">
        <v>345</v>
      </c>
    </row>
    <row r="593" spans="1:11" ht="14.4" customHeight="1" x14ac:dyDescent="0.3">
      <c r="A593" s="831" t="s">
        <v>568</v>
      </c>
      <c r="B593" s="832" t="s">
        <v>569</v>
      </c>
      <c r="C593" s="835" t="s">
        <v>600</v>
      </c>
      <c r="D593" s="863" t="s">
        <v>601</v>
      </c>
      <c r="E593" s="835" t="s">
        <v>2845</v>
      </c>
      <c r="F593" s="863" t="s">
        <v>2846</v>
      </c>
      <c r="G593" s="835" t="s">
        <v>2973</v>
      </c>
      <c r="H593" s="835" t="s">
        <v>2974</v>
      </c>
      <c r="I593" s="849">
        <v>0.85000002384185791</v>
      </c>
      <c r="J593" s="849">
        <v>100</v>
      </c>
      <c r="K593" s="850">
        <v>85</v>
      </c>
    </row>
    <row r="594" spans="1:11" ht="14.4" customHeight="1" x14ac:dyDescent="0.3">
      <c r="A594" s="831" t="s">
        <v>568</v>
      </c>
      <c r="B594" s="832" t="s">
        <v>569</v>
      </c>
      <c r="C594" s="835" t="s">
        <v>600</v>
      </c>
      <c r="D594" s="863" t="s">
        <v>601</v>
      </c>
      <c r="E594" s="835" t="s">
        <v>2845</v>
      </c>
      <c r="F594" s="863" t="s">
        <v>2846</v>
      </c>
      <c r="G594" s="835" t="s">
        <v>3007</v>
      </c>
      <c r="H594" s="835" t="s">
        <v>3008</v>
      </c>
      <c r="I594" s="849">
        <v>12.020000457763672</v>
      </c>
      <c r="J594" s="849">
        <v>75</v>
      </c>
      <c r="K594" s="850">
        <v>901.5</v>
      </c>
    </row>
    <row r="595" spans="1:11" ht="14.4" customHeight="1" x14ac:dyDescent="0.3">
      <c r="A595" s="831" t="s">
        <v>568</v>
      </c>
      <c r="B595" s="832" t="s">
        <v>569</v>
      </c>
      <c r="C595" s="835" t="s">
        <v>600</v>
      </c>
      <c r="D595" s="863" t="s">
        <v>601</v>
      </c>
      <c r="E595" s="835" t="s">
        <v>2853</v>
      </c>
      <c r="F595" s="863" t="s">
        <v>2854</v>
      </c>
      <c r="G595" s="835" t="s">
        <v>3395</v>
      </c>
      <c r="H595" s="835" t="s">
        <v>3396</v>
      </c>
      <c r="I595" s="849">
        <v>1.6933333873748779</v>
      </c>
      <c r="J595" s="849">
        <v>1100</v>
      </c>
      <c r="K595" s="850">
        <v>1863.4000244140625</v>
      </c>
    </row>
    <row r="596" spans="1:11" ht="14.4" customHeight="1" x14ac:dyDescent="0.3">
      <c r="A596" s="831" t="s">
        <v>568</v>
      </c>
      <c r="B596" s="832" t="s">
        <v>569</v>
      </c>
      <c r="C596" s="835" t="s">
        <v>600</v>
      </c>
      <c r="D596" s="863" t="s">
        <v>601</v>
      </c>
      <c r="E596" s="835" t="s">
        <v>2853</v>
      </c>
      <c r="F596" s="863" t="s">
        <v>2854</v>
      </c>
      <c r="G596" s="835" t="s">
        <v>3565</v>
      </c>
      <c r="H596" s="835" t="s">
        <v>3566</v>
      </c>
      <c r="I596" s="849">
        <v>3.869999885559082</v>
      </c>
      <c r="J596" s="849">
        <v>200</v>
      </c>
      <c r="K596" s="850">
        <v>774</v>
      </c>
    </row>
    <row r="597" spans="1:11" ht="14.4" customHeight="1" x14ac:dyDescent="0.3">
      <c r="A597" s="831" t="s">
        <v>568</v>
      </c>
      <c r="B597" s="832" t="s">
        <v>569</v>
      </c>
      <c r="C597" s="835" t="s">
        <v>600</v>
      </c>
      <c r="D597" s="863" t="s">
        <v>601</v>
      </c>
      <c r="E597" s="835" t="s">
        <v>2853</v>
      </c>
      <c r="F597" s="863" t="s">
        <v>2854</v>
      </c>
      <c r="G597" s="835" t="s">
        <v>3263</v>
      </c>
      <c r="H597" s="835" t="s">
        <v>3264</v>
      </c>
      <c r="I597" s="849">
        <v>33.880001068115234</v>
      </c>
      <c r="J597" s="849">
        <v>1</v>
      </c>
      <c r="K597" s="850">
        <v>33.880001068115234</v>
      </c>
    </row>
    <row r="598" spans="1:11" ht="14.4" customHeight="1" x14ac:dyDescent="0.3">
      <c r="A598" s="831" t="s">
        <v>568</v>
      </c>
      <c r="B598" s="832" t="s">
        <v>569</v>
      </c>
      <c r="C598" s="835" t="s">
        <v>600</v>
      </c>
      <c r="D598" s="863" t="s">
        <v>601</v>
      </c>
      <c r="E598" s="835" t="s">
        <v>2853</v>
      </c>
      <c r="F598" s="863" t="s">
        <v>2854</v>
      </c>
      <c r="G598" s="835" t="s">
        <v>3265</v>
      </c>
      <c r="H598" s="835" t="s">
        <v>3266</v>
      </c>
      <c r="I598" s="849">
        <v>11.5</v>
      </c>
      <c r="J598" s="849">
        <v>50</v>
      </c>
      <c r="K598" s="850">
        <v>575</v>
      </c>
    </row>
    <row r="599" spans="1:11" ht="14.4" customHeight="1" x14ac:dyDescent="0.3">
      <c r="A599" s="831" t="s">
        <v>568</v>
      </c>
      <c r="B599" s="832" t="s">
        <v>569</v>
      </c>
      <c r="C599" s="835" t="s">
        <v>600</v>
      </c>
      <c r="D599" s="863" t="s">
        <v>601</v>
      </c>
      <c r="E599" s="835" t="s">
        <v>2853</v>
      </c>
      <c r="F599" s="863" t="s">
        <v>2854</v>
      </c>
      <c r="G599" s="835" t="s">
        <v>3397</v>
      </c>
      <c r="H599" s="835" t="s">
        <v>3398</v>
      </c>
      <c r="I599" s="849">
        <v>38.503332773844399</v>
      </c>
      <c r="J599" s="849">
        <v>350</v>
      </c>
      <c r="K599" s="850">
        <v>13475.329956054688</v>
      </c>
    </row>
    <row r="600" spans="1:11" ht="14.4" customHeight="1" x14ac:dyDescent="0.3">
      <c r="A600" s="831" t="s">
        <v>568</v>
      </c>
      <c r="B600" s="832" t="s">
        <v>569</v>
      </c>
      <c r="C600" s="835" t="s">
        <v>600</v>
      </c>
      <c r="D600" s="863" t="s">
        <v>601</v>
      </c>
      <c r="E600" s="835" t="s">
        <v>2853</v>
      </c>
      <c r="F600" s="863" t="s">
        <v>2854</v>
      </c>
      <c r="G600" s="835" t="s">
        <v>3533</v>
      </c>
      <c r="H600" s="835" t="s">
        <v>3534</v>
      </c>
      <c r="I600" s="849">
        <v>41</v>
      </c>
      <c r="J600" s="849">
        <v>20</v>
      </c>
      <c r="K600" s="850">
        <v>819.989990234375</v>
      </c>
    </row>
    <row r="601" spans="1:11" ht="14.4" customHeight="1" x14ac:dyDescent="0.3">
      <c r="A601" s="831" t="s">
        <v>568</v>
      </c>
      <c r="B601" s="832" t="s">
        <v>569</v>
      </c>
      <c r="C601" s="835" t="s">
        <v>600</v>
      </c>
      <c r="D601" s="863" t="s">
        <v>601</v>
      </c>
      <c r="E601" s="835" t="s">
        <v>2853</v>
      </c>
      <c r="F601" s="863" t="s">
        <v>2854</v>
      </c>
      <c r="G601" s="835" t="s">
        <v>2857</v>
      </c>
      <c r="H601" s="835" t="s">
        <v>2858</v>
      </c>
      <c r="I601" s="849">
        <v>3.3850001096725464</v>
      </c>
      <c r="J601" s="849">
        <v>800</v>
      </c>
      <c r="K601" s="850">
        <v>2708</v>
      </c>
    </row>
    <row r="602" spans="1:11" ht="14.4" customHeight="1" x14ac:dyDescent="0.3">
      <c r="A602" s="831" t="s">
        <v>568</v>
      </c>
      <c r="B602" s="832" t="s">
        <v>569</v>
      </c>
      <c r="C602" s="835" t="s">
        <v>600</v>
      </c>
      <c r="D602" s="863" t="s">
        <v>601</v>
      </c>
      <c r="E602" s="835" t="s">
        <v>2853</v>
      </c>
      <c r="F602" s="863" t="s">
        <v>2854</v>
      </c>
      <c r="G602" s="835" t="s">
        <v>3567</v>
      </c>
      <c r="H602" s="835" t="s">
        <v>3568</v>
      </c>
      <c r="I602" s="849">
        <v>17.909999847412109</v>
      </c>
      <c r="J602" s="849">
        <v>10</v>
      </c>
      <c r="K602" s="850">
        <v>179.10000610351562</v>
      </c>
    </row>
    <row r="603" spans="1:11" ht="14.4" customHeight="1" x14ac:dyDescent="0.3">
      <c r="A603" s="831" t="s">
        <v>568</v>
      </c>
      <c r="B603" s="832" t="s">
        <v>569</v>
      </c>
      <c r="C603" s="835" t="s">
        <v>600</v>
      </c>
      <c r="D603" s="863" t="s">
        <v>601</v>
      </c>
      <c r="E603" s="835" t="s">
        <v>2853</v>
      </c>
      <c r="F603" s="863" t="s">
        <v>2854</v>
      </c>
      <c r="G603" s="835" t="s">
        <v>3569</v>
      </c>
      <c r="H603" s="835" t="s">
        <v>3570</v>
      </c>
      <c r="I603" s="849">
        <v>47.189998626708984</v>
      </c>
      <c r="J603" s="849">
        <v>10</v>
      </c>
      <c r="K603" s="850">
        <v>471.89999389648437</v>
      </c>
    </row>
    <row r="604" spans="1:11" ht="14.4" customHeight="1" x14ac:dyDescent="0.3">
      <c r="A604" s="831" t="s">
        <v>568</v>
      </c>
      <c r="B604" s="832" t="s">
        <v>569</v>
      </c>
      <c r="C604" s="835" t="s">
        <v>600</v>
      </c>
      <c r="D604" s="863" t="s">
        <v>601</v>
      </c>
      <c r="E604" s="835" t="s">
        <v>2853</v>
      </c>
      <c r="F604" s="863" t="s">
        <v>2854</v>
      </c>
      <c r="G604" s="835" t="s">
        <v>3401</v>
      </c>
      <c r="H604" s="835" t="s">
        <v>3402</v>
      </c>
      <c r="I604" s="849">
        <v>17.909999847412109</v>
      </c>
      <c r="J604" s="849">
        <v>40</v>
      </c>
      <c r="K604" s="850">
        <v>716.4000244140625</v>
      </c>
    </row>
    <row r="605" spans="1:11" ht="14.4" customHeight="1" x14ac:dyDescent="0.3">
      <c r="A605" s="831" t="s">
        <v>568</v>
      </c>
      <c r="B605" s="832" t="s">
        <v>569</v>
      </c>
      <c r="C605" s="835" t="s">
        <v>600</v>
      </c>
      <c r="D605" s="863" t="s">
        <v>601</v>
      </c>
      <c r="E605" s="835" t="s">
        <v>2853</v>
      </c>
      <c r="F605" s="863" t="s">
        <v>2854</v>
      </c>
      <c r="G605" s="835" t="s">
        <v>3403</v>
      </c>
      <c r="H605" s="835" t="s">
        <v>3404</v>
      </c>
      <c r="I605" s="849">
        <v>17.909999847412109</v>
      </c>
      <c r="J605" s="849">
        <v>30</v>
      </c>
      <c r="K605" s="850">
        <v>537.30001831054687</v>
      </c>
    </row>
    <row r="606" spans="1:11" ht="14.4" customHeight="1" x14ac:dyDescent="0.3">
      <c r="A606" s="831" t="s">
        <v>568</v>
      </c>
      <c r="B606" s="832" t="s">
        <v>569</v>
      </c>
      <c r="C606" s="835" t="s">
        <v>600</v>
      </c>
      <c r="D606" s="863" t="s">
        <v>601</v>
      </c>
      <c r="E606" s="835" t="s">
        <v>2853</v>
      </c>
      <c r="F606" s="863" t="s">
        <v>2854</v>
      </c>
      <c r="G606" s="835" t="s">
        <v>3037</v>
      </c>
      <c r="H606" s="835" t="s">
        <v>3038</v>
      </c>
      <c r="I606" s="849">
        <v>17.909999847412109</v>
      </c>
      <c r="J606" s="849">
        <v>10</v>
      </c>
      <c r="K606" s="850">
        <v>179.10000610351562</v>
      </c>
    </row>
    <row r="607" spans="1:11" ht="14.4" customHeight="1" x14ac:dyDescent="0.3">
      <c r="A607" s="831" t="s">
        <v>568</v>
      </c>
      <c r="B607" s="832" t="s">
        <v>569</v>
      </c>
      <c r="C607" s="835" t="s">
        <v>600</v>
      </c>
      <c r="D607" s="863" t="s">
        <v>601</v>
      </c>
      <c r="E607" s="835" t="s">
        <v>2853</v>
      </c>
      <c r="F607" s="863" t="s">
        <v>2854</v>
      </c>
      <c r="G607" s="835" t="s">
        <v>3283</v>
      </c>
      <c r="H607" s="835" t="s">
        <v>3284</v>
      </c>
      <c r="I607" s="849">
        <v>21.899999618530273</v>
      </c>
      <c r="J607" s="849">
        <v>150</v>
      </c>
      <c r="K607" s="850">
        <v>3285.1500244140625</v>
      </c>
    </row>
    <row r="608" spans="1:11" ht="14.4" customHeight="1" x14ac:dyDescent="0.3">
      <c r="A608" s="831" t="s">
        <v>568</v>
      </c>
      <c r="B608" s="832" t="s">
        <v>569</v>
      </c>
      <c r="C608" s="835" t="s">
        <v>600</v>
      </c>
      <c r="D608" s="863" t="s">
        <v>601</v>
      </c>
      <c r="E608" s="835" t="s">
        <v>2853</v>
      </c>
      <c r="F608" s="863" t="s">
        <v>2854</v>
      </c>
      <c r="G608" s="835" t="s">
        <v>3571</v>
      </c>
      <c r="H608" s="835" t="s">
        <v>3572</v>
      </c>
      <c r="I608" s="849">
        <v>21.899999618530273</v>
      </c>
      <c r="J608" s="849">
        <v>150</v>
      </c>
      <c r="K608" s="850">
        <v>3285.150146484375</v>
      </c>
    </row>
    <row r="609" spans="1:11" ht="14.4" customHeight="1" x14ac:dyDescent="0.3">
      <c r="A609" s="831" t="s">
        <v>568</v>
      </c>
      <c r="B609" s="832" t="s">
        <v>569</v>
      </c>
      <c r="C609" s="835" t="s">
        <v>600</v>
      </c>
      <c r="D609" s="863" t="s">
        <v>601</v>
      </c>
      <c r="E609" s="835" t="s">
        <v>2853</v>
      </c>
      <c r="F609" s="863" t="s">
        <v>2854</v>
      </c>
      <c r="G609" s="835" t="s">
        <v>3573</v>
      </c>
      <c r="H609" s="835" t="s">
        <v>3574</v>
      </c>
      <c r="I609" s="849">
        <v>30.25</v>
      </c>
      <c r="J609" s="849">
        <v>100</v>
      </c>
      <c r="K609" s="850">
        <v>3025</v>
      </c>
    </row>
    <row r="610" spans="1:11" ht="14.4" customHeight="1" x14ac:dyDescent="0.3">
      <c r="A610" s="831" t="s">
        <v>568</v>
      </c>
      <c r="B610" s="832" t="s">
        <v>569</v>
      </c>
      <c r="C610" s="835" t="s">
        <v>600</v>
      </c>
      <c r="D610" s="863" t="s">
        <v>601</v>
      </c>
      <c r="E610" s="835" t="s">
        <v>2853</v>
      </c>
      <c r="F610" s="863" t="s">
        <v>2854</v>
      </c>
      <c r="G610" s="835" t="s">
        <v>3419</v>
      </c>
      <c r="H610" s="835" t="s">
        <v>3420</v>
      </c>
      <c r="I610" s="849">
        <v>30.25</v>
      </c>
      <c r="J610" s="849">
        <v>50</v>
      </c>
      <c r="K610" s="850">
        <v>1512.5</v>
      </c>
    </row>
    <row r="611" spans="1:11" ht="14.4" customHeight="1" x14ac:dyDescent="0.3">
      <c r="A611" s="831" t="s">
        <v>568</v>
      </c>
      <c r="B611" s="832" t="s">
        <v>569</v>
      </c>
      <c r="C611" s="835" t="s">
        <v>600</v>
      </c>
      <c r="D611" s="863" t="s">
        <v>601</v>
      </c>
      <c r="E611" s="835" t="s">
        <v>2853</v>
      </c>
      <c r="F611" s="863" t="s">
        <v>2854</v>
      </c>
      <c r="G611" s="835" t="s">
        <v>3425</v>
      </c>
      <c r="H611" s="835" t="s">
        <v>3426</v>
      </c>
      <c r="I611" s="849">
        <v>17.979999542236328</v>
      </c>
      <c r="J611" s="849">
        <v>100</v>
      </c>
      <c r="K611" s="850">
        <v>1798</v>
      </c>
    </row>
    <row r="612" spans="1:11" ht="14.4" customHeight="1" x14ac:dyDescent="0.3">
      <c r="A612" s="831" t="s">
        <v>568</v>
      </c>
      <c r="B612" s="832" t="s">
        <v>569</v>
      </c>
      <c r="C612" s="835" t="s">
        <v>600</v>
      </c>
      <c r="D612" s="863" t="s">
        <v>601</v>
      </c>
      <c r="E612" s="835" t="s">
        <v>2853</v>
      </c>
      <c r="F612" s="863" t="s">
        <v>2854</v>
      </c>
      <c r="G612" s="835" t="s">
        <v>3307</v>
      </c>
      <c r="H612" s="835" t="s">
        <v>3308</v>
      </c>
      <c r="I612" s="849">
        <v>4.0300002098083496</v>
      </c>
      <c r="J612" s="849">
        <v>200</v>
      </c>
      <c r="K612" s="850">
        <v>806</v>
      </c>
    </row>
    <row r="613" spans="1:11" ht="14.4" customHeight="1" x14ac:dyDescent="0.3">
      <c r="A613" s="831" t="s">
        <v>568</v>
      </c>
      <c r="B613" s="832" t="s">
        <v>569</v>
      </c>
      <c r="C613" s="835" t="s">
        <v>600</v>
      </c>
      <c r="D613" s="863" t="s">
        <v>601</v>
      </c>
      <c r="E613" s="835" t="s">
        <v>2853</v>
      </c>
      <c r="F613" s="863" t="s">
        <v>2854</v>
      </c>
      <c r="G613" s="835" t="s">
        <v>3435</v>
      </c>
      <c r="H613" s="835" t="s">
        <v>3436</v>
      </c>
      <c r="I613" s="849">
        <v>56.009998321533203</v>
      </c>
      <c r="J613" s="849">
        <v>5</v>
      </c>
      <c r="K613" s="850">
        <v>280.04998779296875</v>
      </c>
    </row>
    <row r="614" spans="1:11" ht="14.4" customHeight="1" x14ac:dyDescent="0.3">
      <c r="A614" s="831" t="s">
        <v>568</v>
      </c>
      <c r="B614" s="832" t="s">
        <v>569</v>
      </c>
      <c r="C614" s="835" t="s">
        <v>600</v>
      </c>
      <c r="D614" s="863" t="s">
        <v>601</v>
      </c>
      <c r="E614" s="835" t="s">
        <v>2853</v>
      </c>
      <c r="F614" s="863" t="s">
        <v>2854</v>
      </c>
      <c r="G614" s="835" t="s">
        <v>2859</v>
      </c>
      <c r="H614" s="835" t="s">
        <v>2860</v>
      </c>
      <c r="I614" s="849">
        <v>11.739999771118164</v>
      </c>
      <c r="J614" s="849">
        <v>20</v>
      </c>
      <c r="K614" s="850">
        <v>234.80000305175781</v>
      </c>
    </row>
    <row r="615" spans="1:11" ht="14.4" customHeight="1" x14ac:dyDescent="0.3">
      <c r="A615" s="831" t="s">
        <v>568</v>
      </c>
      <c r="B615" s="832" t="s">
        <v>569</v>
      </c>
      <c r="C615" s="835" t="s">
        <v>600</v>
      </c>
      <c r="D615" s="863" t="s">
        <v>601</v>
      </c>
      <c r="E615" s="835" t="s">
        <v>2853</v>
      </c>
      <c r="F615" s="863" t="s">
        <v>2854</v>
      </c>
      <c r="G615" s="835" t="s">
        <v>3575</v>
      </c>
      <c r="H615" s="835" t="s">
        <v>3576</v>
      </c>
      <c r="I615" s="849">
        <v>321.20999145507812</v>
      </c>
      <c r="J615" s="849">
        <v>10</v>
      </c>
      <c r="K615" s="850">
        <v>3212.070068359375</v>
      </c>
    </row>
    <row r="616" spans="1:11" ht="14.4" customHeight="1" x14ac:dyDescent="0.3">
      <c r="A616" s="831" t="s">
        <v>568</v>
      </c>
      <c r="B616" s="832" t="s">
        <v>569</v>
      </c>
      <c r="C616" s="835" t="s">
        <v>600</v>
      </c>
      <c r="D616" s="863" t="s">
        <v>601</v>
      </c>
      <c r="E616" s="835" t="s">
        <v>2853</v>
      </c>
      <c r="F616" s="863" t="s">
        <v>2854</v>
      </c>
      <c r="G616" s="835" t="s">
        <v>2863</v>
      </c>
      <c r="H616" s="835" t="s">
        <v>2864</v>
      </c>
      <c r="I616" s="849">
        <v>1.0900000333786011</v>
      </c>
      <c r="J616" s="849">
        <v>500</v>
      </c>
      <c r="K616" s="850">
        <v>545</v>
      </c>
    </row>
    <row r="617" spans="1:11" ht="14.4" customHeight="1" x14ac:dyDescent="0.3">
      <c r="A617" s="831" t="s">
        <v>568</v>
      </c>
      <c r="B617" s="832" t="s">
        <v>569</v>
      </c>
      <c r="C617" s="835" t="s">
        <v>600</v>
      </c>
      <c r="D617" s="863" t="s">
        <v>601</v>
      </c>
      <c r="E617" s="835" t="s">
        <v>2853</v>
      </c>
      <c r="F617" s="863" t="s">
        <v>2854</v>
      </c>
      <c r="G617" s="835" t="s">
        <v>2865</v>
      </c>
      <c r="H617" s="835" t="s">
        <v>2866</v>
      </c>
      <c r="I617" s="849">
        <v>1.6749999523162842</v>
      </c>
      <c r="J617" s="849">
        <v>500</v>
      </c>
      <c r="K617" s="850">
        <v>838</v>
      </c>
    </row>
    <row r="618" spans="1:11" ht="14.4" customHeight="1" x14ac:dyDescent="0.3">
      <c r="A618" s="831" t="s">
        <v>568</v>
      </c>
      <c r="B618" s="832" t="s">
        <v>569</v>
      </c>
      <c r="C618" s="835" t="s">
        <v>600</v>
      </c>
      <c r="D618" s="863" t="s">
        <v>601</v>
      </c>
      <c r="E618" s="835" t="s">
        <v>2853</v>
      </c>
      <c r="F618" s="863" t="s">
        <v>2854</v>
      </c>
      <c r="G618" s="835" t="s">
        <v>2867</v>
      </c>
      <c r="H618" s="835" t="s">
        <v>2868</v>
      </c>
      <c r="I618" s="849">
        <v>0.67000001668930054</v>
      </c>
      <c r="J618" s="849">
        <v>100</v>
      </c>
      <c r="K618" s="850">
        <v>67</v>
      </c>
    </row>
    <row r="619" spans="1:11" ht="14.4" customHeight="1" x14ac:dyDescent="0.3">
      <c r="A619" s="831" t="s">
        <v>568</v>
      </c>
      <c r="B619" s="832" t="s">
        <v>569</v>
      </c>
      <c r="C619" s="835" t="s">
        <v>600</v>
      </c>
      <c r="D619" s="863" t="s">
        <v>601</v>
      </c>
      <c r="E619" s="835" t="s">
        <v>2853</v>
      </c>
      <c r="F619" s="863" t="s">
        <v>2854</v>
      </c>
      <c r="G619" s="835" t="s">
        <v>3577</v>
      </c>
      <c r="H619" s="835" t="s">
        <v>3578</v>
      </c>
      <c r="I619" s="849">
        <v>2.75</v>
      </c>
      <c r="J619" s="849">
        <v>100</v>
      </c>
      <c r="K619" s="850">
        <v>275</v>
      </c>
    </row>
    <row r="620" spans="1:11" ht="14.4" customHeight="1" x14ac:dyDescent="0.3">
      <c r="A620" s="831" t="s">
        <v>568</v>
      </c>
      <c r="B620" s="832" t="s">
        <v>569</v>
      </c>
      <c r="C620" s="835" t="s">
        <v>600</v>
      </c>
      <c r="D620" s="863" t="s">
        <v>601</v>
      </c>
      <c r="E620" s="835" t="s">
        <v>2853</v>
      </c>
      <c r="F620" s="863" t="s">
        <v>2854</v>
      </c>
      <c r="G620" s="835" t="s">
        <v>3345</v>
      </c>
      <c r="H620" s="835" t="s">
        <v>3346</v>
      </c>
      <c r="I620" s="849">
        <v>0.4699999988079071</v>
      </c>
      <c r="J620" s="849">
        <v>600</v>
      </c>
      <c r="K620" s="850">
        <v>282</v>
      </c>
    </row>
    <row r="621" spans="1:11" ht="14.4" customHeight="1" x14ac:dyDescent="0.3">
      <c r="A621" s="831" t="s">
        <v>568</v>
      </c>
      <c r="B621" s="832" t="s">
        <v>569</v>
      </c>
      <c r="C621" s="835" t="s">
        <v>600</v>
      </c>
      <c r="D621" s="863" t="s">
        <v>601</v>
      </c>
      <c r="E621" s="835" t="s">
        <v>3169</v>
      </c>
      <c r="F621" s="863" t="s">
        <v>3170</v>
      </c>
      <c r="G621" s="835" t="s">
        <v>3173</v>
      </c>
      <c r="H621" s="835" t="s">
        <v>3174</v>
      </c>
      <c r="I621" s="849">
        <v>10.159999847412109</v>
      </c>
      <c r="J621" s="849">
        <v>400</v>
      </c>
      <c r="K621" s="850">
        <v>4064</v>
      </c>
    </row>
    <row r="622" spans="1:11" ht="14.4" customHeight="1" x14ac:dyDescent="0.3">
      <c r="A622" s="831" t="s">
        <v>568</v>
      </c>
      <c r="B622" s="832" t="s">
        <v>569</v>
      </c>
      <c r="C622" s="835" t="s">
        <v>600</v>
      </c>
      <c r="D622" s="863" t="s">
        <v>601</v>
      </c>
      <c r="E622" s="835" t="s">
        <v>2869</v>
      </c>
      <c r="F622" s="863" t="s">
        <v>2870</v>
      </c>
      <c r="G622" s="835" t="s">
        <v>2875</v>
      </c>
      <c r="H622" s="835" t="s">
        <v>2876</v>
      </c>
      <c r="I622" s="849">
        <v>0.54500001668930054</v>
      </c>
      <c r="J622" s="849">
        <v>300</v>
      </c>
      <c r="K622" s="850">
        <v>163</v>
      </c>
    </row>
    <row r="623" spans="1:11" ht="14.4" customHeight="1" x14ac:dyDescent="0.3">
      <c r="A623" s="831" t="s">
        <v>568</v>
      </c>
      <c r="B623" s="832" t="s">
        <v>569</v>
      </c>
      <c r="C623" s="835" t="s">
        <v>600</v>
      </c>
      <c r="D623" s="863" t="s">
        <v>601</v>
      </c>
      <c r="E623" s="835" t="s">
        <v>2869</v>
      </c>
      <c r="F623" s="863" t="s">
        <v>2870</v>
      </c>
      <c r="G623" s="835" t="s">
        <v>3579</v>
      </c>
      <c r="H623" s="835" t="s">
        <v>3580</v>
      </c>
      <c r="I623" s="849">
        <v>29.399999618530273</v>
      </c>
      <c r="J623" s="849">
        <v>100</v>
      </c>
      <c r="K623" s="850">
        <v>2940.300048828125</v>
      </c>
    </row>
    <row r="624" spans="1:11" ht="14.4" customHeight="1" x14ac:dyDescent="0.3">
      <c r="A624" s="831" t="s">
        <v>568</v>
      </c>
      <c r="B624" s="832" t="s">
        <v>569</v>
      </c>
      <c r="C624" s="835" t="s">
        <v>600</v>
      </c>
      <c r="D624" s="863" t="s">
        <v>601</v>
      </c>
      <c r="E624" s="835" t="s">
        <v>2883</v>
      </c>
      <c r="F624" s="863" t="s">
        <v>2884</v>
      </c>
      <c r="G624" s="835" t="s">
        <v>3491</v>
      </c>
      <c r="H624" s="835" t="s">
        <v>3492</v>
      </c>
      <c r="I624" s="849">
        <v>0.62999999523162842</v>
      </c>
      <c r="J624" s="849">
        <v>340</v>
      </c>
      <c r="K624" s="850">
        <v>214.19999694824219</v>
      </c>
    </row>
    <row r="625" spans="1:11" ht="14.4" customHeight="1" x14ac:dyDescent="0.3">
      <c r="A625" s="831" t="s">
        <v>568</v>
      </c>
      <c r="B625" s="832" t="s">
        <v>569</v>
      </c>
      <c r="C625" s="835" t="s">
        <v>600</v>
      </c>
      <c r="D625" s="863" t="s">
        <v>601</v>
      </c>
      <c r="E625" s="835" t="s">
        <v>3211</v>
      </c>
      <c r="F625" s="863" t="s">
        <v>3212</v>
      </c>
      <c r="G625" s="835" t="s">
        <v>3493</v>
      </c>
      <c r="H625" s="835" t="s">
        <v>3494</v>
      </c>
      <c r="I625" s="849">
        <v>36.830001831054687</v>
      </c>
      <c r="J625" s="849">
        <v>10</v>
      </c>
      <c r="K625" s="850">
        <v>368.32000732421875</v>
      </c>
    </row>
    <row r="626" spans="1:11" ht="14.4" customHeight="1" x14ac:dyDescent="0.3">
      <c r="A626" s="831" t="s">
        <v>568</v>
      </c>
      <c r="B626" s="832" t="s">
        <v>569</v>
      </c>
      <c r="C626" s="835" t="s">
        <v>600</v>
      </c>
      <c r="D626" s="863" t="s">
        <v>601</v>
      </c>
      <c r="E626" s="835" t="s">
        <v>3211</v>
      </c>
      <c r="F626" s="863" t="s">
        <v>3212</v>
      </c>
      <c r="G626" s="835" t="s">
        <v>3495</v>
      </c>
      <c r="H626" s="835" t="s">
        <v>3496</v>
      </c>
      <c r="I626" s="849">
        <v>36.830001831054687</v>
      </c>
      <c r="J626" s="849">
        <v>30</v>
      </c>
      <c r="K626" s="850">
        <v>1104.9700317382812</v>
      </c>
    </row>
    <row r="627" spans="1:11" ht="14.4" customHeight="1" x14ac:dyDescent="0.3">
      <c r="A627" s="831" t="s">
        <v>568</v>
      </c>
      <c r="B627" s="832" t="s">
        <v>569</v>
      </c>
      <c r="C627" s="835" t="s">
        <v>600</v>
      </c>
      <c r="D627" s="863" t="s">
        <v>601</v>
      </c>
      <c r="E627" s="835" t="s">
        <v>3211</v>
      </c>
      <c r="F627" s="863" t="s">
        <v>3212</v>
      </c>
      <c r="G627" s="835" t="s">
        <v>3497</v>
      </c>
      <c r="H627" s="835" t="s">
        <v>3498</v>
      </c>
      <c r="I627" s="849">
        <v>36.830001831054687</v>
      </c>
      <c r="J627" s="849">
        <v>40</v>
      </c>
      <c r="K627" s="850">
        <v>1473.2900085449219</v>
      </c>
    </row>
    <row r="628" spans="1:11" ht="14.4" customHeight="1" x14ac:dyDescent="0.3">
      <c r="A628" s="831" t="s">
        <v>568</v>
      </c>
      <c r="B628" s="832" t="s">
        <v>569</v>
      </c>
      <c r="C628" s="835" t="s">
        <v>600</v>
      </c>
      <c r="D628" s="863" t="s">
        <v>601</v>
      </c>
      <c r="E628" s="835" t="s">
        <v>3211</v>
      </c>
      <c r="F628" s="863" t="s">
        <v>3212</v>
      </c>
      <c r="G628" s="835" t="s">
        <v>3215</v>
      </c>
      <c r="H628" s="835" t="s">
        <v>3216</v>
      </c>
      <c r="I628" s="849">
        <v>36.840000152587891</v>
      </c>
      <c r="J628" s="849">
        <v>20</v>
      </c>
      <c r="K628" s="850">
        <v>736.83999633789062</v>
      </c>
    </row>
    <row r="629" spans="1:11" ht="14.4" customHeight="1" x14ac:dyDescent="0.3">
      <c r="A629" s="831" t="s">
        <v>568</v>
      </c>
      <c r="B629" s="832" t="s">
        <v>569</v>
      </c>
      <c r="C629" s="835" t="s">
        <v>600</v>
      </c>
      <c r="D629" s="863" t="s">
        <v>601</v>
      </c>
      <c r="E629" s="835" t="s">
        <v>3211</v>
      </c>
      <c r="F629" s="863" t="s">
        <v>3212</v>
      </c>
      <c r="G629" s="835" t="s">
        <v>3217</v>
      </c>
      <c r="H629" s="835" t="s">
        <v>3218</v>
      </c>
      <c r="I629" s="849">
        <v>36.840000152587891</v>
      </c>
      <c r="J629" s="849">
        <v>10</v>
      </c>
      <c r="K629" s="850">
        <v>368.42001342773437</v>
      </c>
    </row>
    <row r="630" spans="1:11" ht="14.4" customHeight="1" x14ac:dyDescent="0.3">
      <c r="A630" s="831" t="s">
        <v>568</v>
      </c>
      <c r="B630" s="832" t="s">
        <v>569</v>
      </c>
      <c r="C630" s="835" t="s">
        <v>600</v>
      </c>
      <c r="D630" s="863" t="s">
        <v>601</v>
      </c>
      <c r="E630" s="835" t="s">
        <v>3211</v>
      </c>
      <c r="F630" s="863" t="s">
        <v>3212</v>
      </c>
      <c r="G630" s="835" t="s">
        <v>3581</v>
      </c>
      <c r="H630" s="835" t="s">
        <v>3582</v>
      </c>
      <c r="I630" s="849">
        <v>199</v>
      </c>
      <c r="J630" s="849">
        <v>10</v>
      </c>
      <c r="K630" s="850">
        <v>1989.969970703125</v>
      </c>
    </row>
    <row r="631" spans="1:11" ht="14.4" customHeight="1" x14ac:dyDescent="0.3">
      <c r="A631" s="831" t="s">
        <v>568</v>
      </c>
      <c r="B631" s="832" t="s">
        <v>569</v>
      </c>
      <c r="C631" s="835" t="s">
        <v>600</v>
      </c>
      <c r="D631" s="863" t="s">
        <v>601</v>
      </c>
      <c r="E631" s="835" t="s">
        <v>3211</v>
      </c>
      <c r="F631" s="863" t="s">
        <v>3212</v>
      </c>
      <c r="G631" s="835" t="s">
        <v>3583</v>
      </c>
      <c r="H631" s="835" t="s">
        <v>3584</v>
      </c>
      <c r="I631" s="849">
        <v>199</v>
      </c>
      <c r="J631" s="849">
        <v>40</v>
      </c>
      <c r="K631" s="850">
        <v>7959.849853515625</v>
      </c>
    </row>
    <row r="632" spans="1:11" ht="14.4" customHeight="1" x14ac:dyDescent="0.3">
      <c r="A632" s="831" t="s">
        <v>568</v>
      </c>
      <c r="B632" s="832" t="s">
        <v>569</v>
      </c>
      <c r="C632" s="835" t="s">
        <v>600</v>
      </c>
      <c r="D632" s="863" t="s">
        <v>601</v>
      </c>
      <c r="E632" s="835" t="s">
        <v>3211</v>
      </c>
      <c r="F632" s="863" t="s">
        <v>3212</v>
      </c>
      <c r="G632" s="835" t="s">
        <v>3585</v>
      </c>
      <c r="H632" s="835" t="s">
        <v>3586</v>
      </c>
      <c r="I632" s="849">
        <v>199</v>
      </c>
      <c r="J632" s="849">
        <v>30</v>
      </c>
      <c r="K632" s="850">
        <v>5969.89990234375</v>
      </c>
    </row>
    <row r="633" spans="1:11" ht="14.4" customHeight="1" x14ac:dyDescent="0.3">
      <c r="A633" s="831" t="s">
        <v>568</v>
      </c>
      <c r="B633" s="832" t="s">
        <v>569</v>
      </c>
      <c r="C633" s="835" t="s">
        <v>600</v>
      </c>
      <c r="D633" s="863" t="s">
        <v>601</v>
      </c>
      <c r="E633" s="835" t="s">
        <v>3211</v>
      </c>
      <c r="F633" s="863" t="s">
        <v>3212</v>
      </c>
      <c r="G633" s="835" t="s">
        <v>3587</v>
      </c>
      <c r="H633" s="835" t="s">
        <v>3588</v>
      </c>
      <c r="I633" s="849">
        <v>199</v>
      </c>
      <c r="J633" s="849">
        <v>10</v>
      </c>
      <c r="K633" s="850">
        <v>1989.969970703125</v>
      </c>
    </row>
    <row r="634" spans="1:11" ht="14.4" customHeight="1" x14ac:dyDescent="0.3">
      <c r="A634" s="831" t="s">
        <v>568</v>
      </c>
      <c r="B634" s="832" t="s">
        <v>569</v>
      </c>
      <c r="C634" s="835" t="s">
        <v>600</v>
      </c>
      <c r="D634" s="863" t="s">
        <v>601</v>
      </c>
      <c r="E634" s="835" t="s">
        <v>3211</v>
      </c>
      <c r="F634" s="863" t="s">
        <v>3212</v>
      </c>
      <c r="G634" s="835" t="s">
        <v>3589</v>
      </c>
      <c r="H634" s="835" t="s">
        <v>3590</v>
      </c>
      <c r="I634" s="849">
        <v>132</v>
      </c>
      <c r="J634" s="849">
        <v>10</v>
      </c>
      <c r="K634" s="850">
        <v>1319.989990234375</v>
      </c>
    </row>
    <row r="635" spans="1:11" ht="14.4" customHeight="1" x14ac:dyDescent="0.3">
      <c r="A635" s="831" t="s">
        <v>568</v>
      </c>
      <c r="B635" s="832" t="s">
        <v>569</v>
      </c>
      <c r="C635" s="835" t="s">
        <v>600</v>
      </c>
      <c r="D635" s="863" t="s">
        <v>601</v>
      </c>
      <c r="E635" s="835" t="s">
        <v>3211</v>
      </c>
      <c r="F635" s="863" t="s">
        <v>3212</v>
      </c>
      <c r="G635" s="835" t="s">
        <v>3591</v>
      </c>
      <c r="H635" s="835" t="s">
        <v>3592</v>
      </c>
      <c r="I635" s="849">
        <v>132</v>
      </c>
      <c r="J635" s="849">
        <v>10</v>
      </c>
      <c r="K635" s="850">
        <v>1319.989990234375</v>
      </c>
    </row>
    <row r="636" spans="1:11" ht="14.4" customHeight="1" x14ac:dyDescent="0.3">
      <c r="A636" s="831" t="s">
        <v>568</v>
      </c>
      <c r="B636" s="832" t="s">
        <v>569</v>
      </c>
      <c r="C636" s="835" t="s">
        <v>600</v>
      </c>
      <c r="D636" s="863" t="s">
        <v>601</v>
      </c>
      <c r="E636" s="835" t="s">
        <v>3211</v>
      </c>
      <c r="F636" s="863" t="s">
        <v>3212</v>
      </c>
      <c r="G636" s="835" t="s">
        <v>3593</v>
      </c>
      <c r="H636" s="835" t="s">
        <v>3594</v>
      </c>
      <c r="I636" s="849">
        <v>240.94000244140625</v>
      </c>
      <c r="J636" s="849">
        <v>10</v>
      </c>
      <c r="K636" s="850">
        <v>2409.35009765625</v>
      </c>
    </row>
    <row r="637" spans="1:11" ht="14.4" customHeight="1" x14ac:dyDescent="0.3">
      <c r="A637" s="831" t="s">
        <v>568</v>
      </c>
      <c r="B637" s="832" t="s">
        <v>569</v>
      </c>
      <c r="C637" s="835" t="s">
        <v>600</v>
      </c>
      <c r="D637" s="863" t="s">
        <v>601</v>
      </c>
      <c r="E637" s="835" t="s">
        <v>3211</v>
      </c>
      <c r="F637" s="863" t="s">
        <v>3212</v>
      </c>
      <c r="G637" s="835" t="s">
        <v>3595</v>
      </c>
      <c r="H637" s="835" t="s">
        <v>3596</v>
      </c>
      <c r="I637" s="849">
        <v>240.94000244140625</v>
      </c>
      <c r="J637" s="849">
        <v>10</v>
      </c>
      <c r="K637" s="850">
        <v>2409.35009765625</v>
      </c>
    </row>
    <row r="638" spans="1:11" ht="14.4" customHeight="1" x14ac:dyDescent="0.3">
      <c r="A638" s="831" t="s">
        <v>568</v>
      </c>
      <c r="B638" s="832" t="s">
        <v>569</v>
      </c>
      <c r="C638" s="835" t="s">
        <v>600</v>
      </c>
      <c r="D638" s="863" t="s">
        <v>601</v>
      </c>
      <c r="E638" s="835" t="s">
        <v>3211</v>
      </c>
      <c r="F638" s="863" t="s">
        <v>3212</v>
      </c>
      <c r="G638" s="835" t="s">
        <v>3527</v>
      </c>
      <c r="H638" s="835" t="s">
        <v>3528</v>
      </c>
      <c r="I638" s="849">
        <v>120.01999664306641</v>
      </c>
      <c r="J638" s="849">
        <v>10</v>
      </c>
      <c r="K638" s="850">
        <v>1200.2099609375</v>
      </c>
    </row>
    <row r="639" spans="1:11" ht="14.4" customHeight="1" thickBot="1" x14ac:dyDescent="0.35">
      <c r="A639" s="839" t="s">
        <v>568</v>
      </c>
      <c r="B639" s="840" t="s">
        <v>569</v>
      </c>
      <c r="C639" s="843" t="s">
        <v>600</v>
      </c>
      <c r="D639" s="864" t="s">
        <v>601</v>
      </c>
      <c r="E639" s="843" t="s">
        <v>3211</v>
      </c>
      <c r="F639" s="864" t="s">
        <v>3212</v>
      </c>
      <c r="G639" s="843" t="s">
        <v>3561</v>
      </c>
      <c r="H639" s="843" t="s">
        <v>3562</v>
      </c>
      <c r="I639" s="851">
        <v>199</v>
      </c>
      <c r="J639" s="851">
        <v>40</v>
      </c>
      <c r="K639" s="852">
        <v>7959.929931640625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187.82499999999999</v>
      </c>
      <c r="D6" s="491"/>
      <c r="E6" s="491"/>
      <c r="F6" s="490"/>
      <c r="G6" s="492">
        <f ca="1">SUM(Tabulka[05 h_vram])/2</f>
        <v>56690.85</v>
      </c>
      <c r="H6" s="491">
        <f ca="1">SUM(Tabulka[06 h_naduv])/2</f>
        <v>3710.5000000000005</v>
      </c>
      <c r="I6" s="491">
        <f ca="1">SUM(Tabulka[07 h_nadzk])/2</f>
        <v>643.36</v>
      </c>
      <c r="J6" s="490">
        <f ca="1">SUM(Tabulka[08 h_oon])/2</f>
        <v>197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66936</v>
      </c>
      <c r="N6" s="491">
        <f ca="1">SUM(Tabulka[12 m_oc])/2</f>
        <v>66936</v>
      </c>
      <c r="O6" s="490">
        <f ca="1">SUM(Tabulka[13 m_sk])/2</f>
        <v>20980619</v>
      </c>
      <c r="P6" s="489">
        <f ca="1">SUM(Tabulka[14_vzsk])/2</f>
        <v>81756</v>
      </c>
      <c r="Q6" s="489">
        <f ca="1">SUM(Tabulka[15_vzpl])/2</f>
        <v>0</v>
      </c>
      <c r="R6" s="488">
        <f ca="1">IF(Q6=0,0,P6/Q6)</f>
        <v>0</v>
      </c>
      <c r="S6" s="487">
        <f ca="1">Q6-P6</f>
        <v>-81756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54.95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17536.400000000001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273.60000000000002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9899436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-13100</v>
      </c>
    </row>
    <row r="9" spans="1:19" x14ac:dyDescent="0.3">
      <c r="A9" s="469">
        <v>99</v>
      </c>
      <c r="B9" s="468" t="s">
        <v>3603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522532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-13100</v>
      </c>
    </row>
    <row r="10" spans="1:19" x14ac:dyDescent="0.3">
      <c r="A10" s="469">
        <v>100</v>
      </c>
      <c r="B10" s="468" t="s">
        <v>3604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598478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3605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44.75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273.60000000000002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8778426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3598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130.875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38506.449999999997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845.1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369.76000000000005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10959083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68656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-68656</v>
      </c>
    </row>
    <row r="13" spans="1:19" x14ac:dyDescent="0.3">
      <c r="A13" s="469">
        <v>303</v>
      </c>
      <c r="B13" s="468" t="s">
        <v>3606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31.549999999999997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9388.9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79.23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2384818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68656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-68656</v>
      </c>
    </row>
    <row r="14" spans="1:19" x14ac:dyDescent="0.3">
      <c r="A14" s="469">
        <v>304</v>
      </c>
      <c r="B14" s="468" t="s">
        <v>3607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56.075000000000003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16065.5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398.1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229.08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5163314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3608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6114.55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61.45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2045256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3609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3610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97096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3611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1156960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3599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3612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3602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3">
      <c r="A8" s="505" t="s">
        <v>215</v>
      </c>
      <c r="B8" s="504">
        <v>5</v>
      </c>
      <c r="C8">
        <v>1</v>
      </c>
      <c r="D8" t="s">
        <v>3598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18960</v>
      </c>
      <c r="P10">
        <v>18960</v>
      </c>
      <c r="Q10">
        <v>2528090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9008</v>
      </c>
      <c r="P11">
        <v>9008</v>
      </c>
      <c r="Q11">
        <v>1012681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3">
      <c r="A15" s="503" t="s">
        <v>222</v>
      </c>
      <c r="B15" s="502">
        <v>12</v>
      </c>
      <c r="C15">
        <v>1</v>
      </c>
      <c r="D15" t="s">
        <v>3599</v>
      </c>
      <c r="E15">
        <v>2</v>
      </c>
      <c r="I15">
        <v>344</v>
      </c>
      <c r="J15">
        <v>15</v>
      </c>
      <c r="Q15">
        <v>61248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8" x14ac:dyDescent="0.3">
      <c r="C17" t="s">
        <v>3600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</row>
    <row r="18" spans="3:18" x14ac:dyDescent="0.3">
      <c r="C18">
        <v>2</v>
      </c>
      <c r="D18" t="s">
        <v>272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</row>
    <row r="19" spans="3:18" x14ac:dyDescent="0.3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</row>
    <row r="20" spans="3:18" x14ac:dyDescent="0.3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8" x14ac:dyDescent="0.3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8" x14ac:dyDescent="0.3">
      <c r="C22">
        <v>2</v>
      </c>
      <c r="D22" t="s">
        <v>3598</v>
      </c>
      <c r="E22">
        <v>134</v>
      </c>
      <c r="I22">
        <v>18481</v>
      </c>
      <c r="J22">
        <v>746.6</v>
      </c>
      <c r="K22">
        <v>322.78000000000003</v>
      </c>
      <c r="O22">
        <v>26468</v>
      </c>
      <c r="P22">
        <v>26468</v>
      </c>
      <c r="Q22">
        <v>5656255</v>
      </c>
      <c r="R22">
        <v>13528</v>
      </c>
    </row>
    <row r="23" spans="3:18" x14ac:dyDescent="0.3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O23">
        <v>1000</v>
      </c>
      <c r="P23">
        <v>1000</v>
      </c>
      <c r="Q23">
        <v>1201727</v>
      </c>
      <c r="R23">
        <v>13528</v>
      </c>
    </row>
    <row r="24" spans="3:18" x14ac:dyDescent="0.3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O24">
        <v>14468</v>
      </c>
      <c r="P24">
        <v>14468</v>
      </c>
      <c r="Q24">
        <v>2635224</v>
      </c>
    </row>
    <row r="25" spans="3:18" x14ac:dyDescent="0.3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O25">
        <v>9500</v>
      </c>
      <c r="P25">
        <v>9500</v>
      </c>
      <c r="Q25">
        <v>1032575</v>
      </c>
    </row>
    <row r="26" spans="3:18" x14ac:dyDescent="0.3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8" x14ac:dyDescent="0.3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8" x14ac:dyDescent="0.3">
      <c r="C28">
        <v>2</v>
      </c>
      <c r="D28">
        <v>642</v>
      </c>
      <c r="E28">
        <v>22</v>
      </c>
      <c r="I28">
        <v>3037.5</v>
      </c>
      <c r="J28">
        <v>139</v>
      </c>
      <c r="O28">
        <v>1500</v>
      </c>
      <c r="P28">
        <v>1500</v>
      </c>
      <c r="Q28">
        <v>648497</v>
      </c>
    </row>
    <row r="29" spans="3:18" x14ac:dyDescent="0.3">
      <c r="C29">
        <v>2</v>
      </c>
      <c r="D29" t="s">
        <v>3599</v>
      </c>
      <c r="E29">
        <v>2</v>
      </c>
      <c r="I29">
        <v>304</v>
      </c>
      <c r="J29">
        <v>14</v>
      </c>
      <c r="Q29">
        <v>60852</v>
      </c>
    </row>
    <row r="30" spans="3:18" x14ac:dyDescent="0.3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8" x14ac:dyDescent="0.3">
      <c r="C31" t="s">
        <v>3601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O31">
        <v>26468</v>
      </c>
      <c r="P31">
        <v>26468</v>
      </c>
      <c r="Q31">
        <v>10693033</v>
      </c>
      <c r="R31">
        <v>22528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3616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877853.34</v>
      </c>
      <c r="C3" s="344">
        <f t="shared" ref="C3:Z3" si="0">SUBTOTAL(9,C6:C1048576)</f>
        <v>0</v>
      </c>
      <c r="D3" s="344"/>
      <c r="E3" s="344">
        <f>SUBTOTAL(9,E6:E1048576)/4</f>
        <v>954981.64999999991</v>
      </c>
      <c r="F3" s="344"/>
      <c r="G3" s="344">
        <f t="shared" si="0"/>
        <v>20.658095297011794</v>
      </c>
      <c r="H3" s="344">
        <f>SUBTOTAL(9,H6:H1048576)/4</f>
        <v>1005325.3099999999</v>
      </c>
      <c r="I3" s="347">
        <f>IF(B3&lt;&gt;0,H3/B3,"")</f>
        <v>1.1452087315632928</v>
      </c>
      <c r="J3" s="345">
        <f>IF(E3&lt;&gt;0,H3/E3,"")</f>
        <v>1.0527168872825987</v>
      </c>
      <c r="K3" s="346">
        <f t="shared" si="0"/>
        <v>76750.899999999965</v>
      </c>
      <c r="L3" s="346"/>
      <c r="M3" s="344">
        <f t="shared" si="0"/>
        <v>2</v>
      </c>
      <c r="N3" s="344">
        <f t="shared" si="0"/>
        <v>98222.780000000057</v>
      </c>
      <c r="O3" s="344"/>
      <c r="P3" s="344">
        <f t="shared" si="0"/>
        <v>2.5595212564282659</v>
      </c>
      <c r="Q3" s="344">
        <f t="shared" si="0"/>
        <v>101387.55999999995</v>
      </c>
      <c r="R3" s="347">
        <f>IF(K3&lt;&gt;0,Q3/K3,"")</f>
        <v>1.3209950632500727</v>
      </c>
      <c r="S3" s="347">
        <f>IF(N3&lt;&gt;0,Q3/N3,"")</f>
        <v>1.0322204278885192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3613</v>
      </c>
      <c r="B6" s="871">
        <v>877853.34</v>
      </c>
      <c r="C6" s="872"/>
      <c r="D6" s="872">
        <v>1</v>
      </c>
      <c r="E6" s="871">
        <v>954981.64999999991</v>
      </c>
      <c r="F6" s="872"/>
      <c r="G6" s="872">
        <v>1.0878601316251755</v>
      </c>
      <c r="H6" s="871">
        <v>1005325.3099999998</v>
      </c>
      <c r="I6" s="872"/>
      <c r="J6" s="872">
        <v>1.1452087315632926</v>
      </c>
      <c r="K6" s="871">
        <v>38375.449999999983</v>
      </c>
      <c r="L6" s="872"/>
      <c r="M6" s="872">
        <v>1</v>
      </c>
      <c r="N6" s="871">
        <v>49111.390000000029</v>
      </c>
      <c r="O6" s="872"/>
      <c r="P6" s="872">
        <v>1.2797606282141329</v>
      </c>
      <c r="Q6" s="871">
        <v>50693.779999999977</v>
      </c>
      <c r="R6" s="872"/>
      <c r="S6" s="872">
        <v>1.3209950632500727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3614</v>
      </c>
      <c r="B7" s="874">
        <v>877853.34</v>
      </c>
      <c r="C7" s="875"/>
      <c r="D7" s="875">
        <v>1</v>
      </c>
      <c r="E7" s="874">
        <v>954981.64999999991</v>
      </c>
      <c r="F7" s="875"/>
      <c r="G7" s="875">
        <v>1.0878601316251755</v>
      </c>
      <c r="H7" s="874">
        <v>1005325.3099999998</v>
      </c>
      <c r="I7" s="875"/>
      <c r="J7" s="875">
        <v>1.1452087315632926</v>
      </c>
      <c r="K7" s="874">
        <v>38375.449999999983</v>
      </c>
      <c r="L7" s="875"/>
      <c r="M7" s="875">
        <v>1</v>
      </c>
      <c r="N7" s="874">
        <v>49111.390000000029</v>
      </c>
      <c r="O7" s="875"/>
      <c r="P7" s="875">
        <v>1.2797606282141329</v>
      </c>
      <c r="Q7" s="874">
        <v>50693.779999999977</v>
      </c>
      <c r="R7" s="875"/>
      <c r="S7" s="875">
        <v>1.3209950632500727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3615</v>
      </c>
      <c r="B8" s="877">
        <v>0</v>
      </c>
      <c r="C8" s="878"/>
      <c r="D8" s="878"/>
      <c r="E8" s="877"/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583</v>
      </c>
      <c r="B10" s="871">
        <v>532643.34</v>
      </c>
      <c r="C10" s="872"/>
      <c r="D10" s="872">
        <v>1</v>
      </c>
      <c r="E10" s="871">
        <v>663905.65</v>
      </c>
      <c r="F10" s="872"/>
      <c r="G10" s="872">
        <v>1.2464356542973016</v>
      </c>
      <c r="H10" s="871">
        <v>774417.30999999982</v>
      </c>
      <c r="I10" s="872"/>
      <c r="J10" s="873">
        <v>1.4539134385872541</v>
      </c>
    </row>
    <row r="11" spans="1:28" ht="14.4" customHeight="1" x14ac:dyDescent="0.3">
      <c r="A11" s="880" t="s">
        <v>3617</v>
      </c>
      <c r="B11" s="874">
        <v>21497</v>
      </c>
      <c r="C11" s="875"/>
      <c r="D11" s="875">
        <v>1</v>
      </c>
      <c r="E11" s="874">
        <v>17428</v>
      </c>
      <c r="F11" s="875"/>
      <c r="G11" s="875">
        <v>0.81071777457319627</v>
      </c>
      <c r="H11" s="874">
        <v>16937.330000000002</v>
      </c>
      <c r="I11" s="875"/>
      <c r="J11" s="876">
        <v>0.78789272921803055</v>
      </c>
    </row>
    <row r="12" spans="1:28" ht="14.4" customHeight="1" x14ac:dyDescent="0.3">
      <c r="A12" s="880" t="s">
        <v>3618</v>
      </c>
      <c r="B12" s="874">
        <v>511146.33999999997</v>
      </c>
      <c r="C12" s="875"/>
      <c r="D12" s="875">
        <v>1</v>
      </c>
      <c r="E12" s="874">
        <v>646477.65</v>
      </c>
      <c r="F12" s="875"/>
      <c r="G12" s="875">
        <v>1.2647604011015712</v>
      </c>
      <c r="H12" s="874">
        <v>757479.97999999986</v>
      </c>
      <c r="I12" s="875"/>
      <c r="J12" s="876">
        <v>1.4819239046101746</v>
      </c>
    </row>
    <row r="13" spans="1:28" ht="14.4" customHeight="1" x14ac:dyDescent="0.3">
      <c r="A13" s="882" t="s">
        <v>588</v>
      </c>
      <c r="B13" s="883">
        <v>0</v>
      </c>
      <c r="C13" s="884"/>
      <c r="D13" s="884"/>
      <c r="E13" s="883"/>
      <c r="F13" s="884"/>
      <c r="G13" s="884"/>
      <c r="H13" s="883">
        <v>0</v>
      </c>
      <c r="I13" s="884"/>
      <c r="J13" s="885"/>
    </row>
    <row r="14" spans="1:28" ht="14.4" customHeight="1" x14ac:dyDescent="0.3">
      <c r="A14" s="880" t="s">
        <v>3617</v>
      </c>
      <c r="B14" s="874">
        <v>0</v>
      </c>
      <c r="C14" s="875"/>
      <c r="D14" s="875"/>
      <c r="E14" s="874"/>
      <c r="F14" s="875"/>
      <c r="G14" s="875"/>
      <c r="H14" s="874">
        <v>0</v>
      </c>
      <c r="I14" s="875"/>
      <c r="J14" s="876"/>
    </row>
    <row r="15" spans="1:28" ht="14.4" customHeight="1" x14ac:dyDescent="0.3">
      <c r="A15" s="882" t="s">
        <v>591</v>
      </c>
      <c r="B15" s="883">
        <v>298879</v>
      </c>
      <c r="C15" s="884"/>
      <c r="D15" s="884">
        <v>1</v>
      </c>
      <c r="E15" s="883">
        <v>232689</v>
      </c>
      <c r="F15" s="884"/>
      <c r="G15" s="884">
        <v>0.77853914125783341</v>
      </c>
      <c r="H15" s="883">
        <v>225645</v>
      </c>
      <c r="I15" s="884"/>
      <c r="J15" s="885">
        <v>0.75497107525118856</v>
      </c>
    </row>
    <row r="16" spans="1:28" ht="14.4" customHeight="1" x14ac:dyDescent="0.3">
      <c r="A16" s="880" t="s">
        <v>3617</v>
      </c>
      <c r="B16" s="874">
        <v>126</v>
      </c>
      <c r="C16" s="875"/>
      <c r="D16" s="875">
        <v>1</v>
      </c>
      <c r="E16" s="874">
        <v>1397</v>
      </c>
      <c r="F16" s="875"/>
      <c r="G16" s="875">
        <v>11.087301587301587</v>
      </c>
      <c r="H16" s="874"/>
      <c r="I16" s="875"/>
      <c r="J16" s="876"/>
    </row>
    <row r="17" spans="1:10" ht="14.4" customHeight="1" x14ac:dyDescent="0.3">
      <c r="A17" s="880" t="s">
        <v>3618</v>
      </c>
      <c r="B17" s="874">
        <v>298753</v>
      </c>
      <c r="C17" s="875"/>
      <c r="D17" s="875">
        <v>1</v>
      </c>
      <c r="E17" s="874">
        <v>231292</v>
      </c>
      <c r="F17" s="875"/>
      <c r="G17" s="875">
        <v>0.77419138887308248</v>
      </c>
      <c r="H17" s="874">
        <v>225645</v>
      </c>
      <c r="I17" s="875"/>
      <c r="J17" s="876">
        <v>0.75528948663277018</v>
      </c>
    </row>
    <row r="18" spans="1:10" ht="14.4" customHeight="1" x14ac:dyDescent="0.3">
      <c r="A18" s="882" t="s">
        <v>594</v>
      </c>
      <c r="B18" s="883">
        <v>46331</v>
      </c>
      <c r="C18" s="884"/>
      <c r="D18" s="884">
        <v>1</v>
      </c>
      <c r="E18" s="883">
        <v>58387</v>
      </c>
      <c r="F18" s="884"/>
      <c r="G18" s="884">
        <v>1.2602145431784335</v>
      </c>
      <c r="H18" s="883">
        <v>5263</v>
      </c>
      <c r="I18" s="884"/>
      <c r="J18" s="885">
        <v>0.11359564870173318</v>
      </c>
    </row>
    <row r="19" spans="1:10" ht="14.4" customHeight="1" thickBot="1" x14ac:dyDescent="0.35">
      <c r="A19" s="881" t="s">
        <v>3618</v>
      </c>
      <c r="B19" s="877">
        <v>46331</v>
      </c>
      <c r="C19" s="878"/>
      <c r="D19" s="878">
        <v>1</v>
      </c>
      <c r="E19" s="877">
        <v>58387</v>
      </c>
      <c r="F19" s="878"/>
      <c r="G19" s="878">
        <v>1.2602145431784335</v>
      </c>
      <c r="H19" s="877">
        <v>5263</v>
      </c>
      <c r="I19" s="878"/>
      <c r="J19" s="879">
        <v>0.11359564870173318</v>
      </c>
    </row>
    <row r="20" spans="1:10" ht="14.4" customHeight="1" x14ac:dyDescent="0.3">
      <c r="A20" s="804" t="s">
        <v>301</v>
      </c>
    </row>
    <row r="21" spans="1:10" ht="14.4" customHeight="1" x14ac:dyDescent="0.3">
      <c r="A21" s="805" t="s">
        <v>1839</v>
      </c>
    </row>
    <row r="22" spans="1:10" ht="14.4" customHeight="1" x14ac:dyDescent="0.3">
      <c r="A22" s="804" t="s">
        <v>3619</v>
      </c>
    </row>
    <row r="23" spans="1:10" ht="14.4" customHeight="1" x14ac:dyDescent="0.3">
      <c r="A23" s="804" t="s">
        <v>3620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3659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4497</v>
      </c>
      <c r="C3" s="404">
        <f t="shared" si="0"/>
        <v>5105</v>
      </c>
      <c r="D3" s="438">
        <f t="shared" si="0"/>
        <v>5608</v>
      </c>
      <c r="E3" s="346">
        <f t="shared" si="0"/>
        <v>877853.34</v>
      </c>
      <c r="F3" s="344">
        <f t="shared" si="0"/>
        <v>954981.64999999991</v>
      </c>
      <c r="G3" s="405">
        <f t="shared" si="0"/>
        <v>1005325.3100000002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1841</v>
      </c>
      <c r="B6" s="225">
        <v>22</v>
      </c>
      <c r="C6" s="225">
        <v>35</v>
      </c>
      <c r="D6" s="225">
        <v>14</v>
      </c>
      <c r="E6" s="887">
        <v>3955</v>
      </c>
      <c r="F6" s="887">
        <v>9030</v>
      </c>
      <c r="G6" s="888">
        <v>3999</v>
      </c>
    </row>
    <row r="7" spans="1:7" ht="14.4" customHeight="1" x14ac:dyDescent="0.3">
      <c r="A7" s="857" t="s">
        <v>1842</v>
      </c>
      <c r="B7" s="849">
        <v>197</v>
      </c>
      <c r="C7" s="849">
        <v>237</v>
      </c>
      <c r="D7" s="849">
        <v>449</v>
      </c>
      <c r="E7" s="889">
        <v>25656.67</v>
      </c>
      <c r="F7" s="889">
        <v>36039.33</v>
      </c>
      <c r="G7" s="890">
        <v>65494.66</v>
      </c>
    </row>
    <row r="8" spans="1:7" ht="14.4" customHeight="1" x14ac:dyDescent="0.3">
      <c r="A8" s="857" t="s">
        <v>3621</v>
      </c>
      <c r="B8" s="849">
        <v>133</v>
      </c>
      <c r="C8" s="849">
        <v>187</v>
      </c>
      <c r="D8" s="849">
        <v>58</v>
      </c>
      <c r="E8" s="889">
        <v>33334</v>
      </c>
      <c r="F8" s="889">
        <v>43124</v>
      </c>
      <c r="G8" s="890">
        <v>14271</v>
      </c>
    </row>
    <row r="9" spans="1:7" ht="14.4" customHeight="1" x14ac:dyDescent="0.3">
      <c r="A9" s="857" t="s">
        <v>1843</v>
      </c>
      <c r="B9" s="849">
        <v>309</v>
      </c>
      <c r="C9" s="849">
        <v>499</v>
      </c>
      <c r="D9" s="849">
        <v>673</v>
      </c>
      <c r="E9" s="889">
        <v>39237.67</v>
      </c>
      <c r="F9" s="889">
        <v>69260.66</v>
      </c>
      <c r="G9" s="890">
        <v>91356.66</v>
      </c>
    </row>
    <row r="10" spans="1:7" ht="14.4" customHeight="1" x14ac:dyDescent="0.3">
      <c r="A10" s="857" t="s">
        <v>3617</v>
      </c>
      <c r="B10" s="849">
        <v>115</v>
      </c>
      <c r="C10" s="849">
        <v>110</v>
      </c>
      <c r="D10" s="849">
        <v>103</v>
      </c>
      <c r="E10" s="889">
        <v>21623</v>
      </c>
      <c r="F10" s="889">
        <v>18825</v>
      </c>
      <c r="G10" s="890">
        <v>16937.330000000002</v>
      </c>
    </row>
    <row r="11" spans="1:7" ht="14.4" customHeight="1" x14ac:dyDescent="0.3">
      <c r="A11" s="857" t="s">
        <v>1844</v>
      </c>
      <c r="B11" s="849">
        <v>52</v>
      </c>
      <c r="C11" s="849">
        <v>57</v>
      </c>
      <c r="D11" s="849">
        <v>279</v>
      </c>
      <c r="E11" s="889">
        <v>12010</v>
      </c>
      <c r="F11" s="889">
        <v>14135</v>
      </c>
      <c r="G11" s="890">
        <v>70866</v>
      </c>
    </row>
    <row r="12" spans="1:7" ht="14.4" customHeight="1" x14ac:dyDescent="0.3">
      <c r="A12" s="857" t="s">
        <v>3622</v>
      </c>
      <c r="B12" s="849"/>
      <c r="C12" s="849">
        <v>1</v>
      </c>
      <c r="D12" s="849">
        <v>1</v>
      </c>
      <c r="E12" s="889"/>
      <c r="F12" s="889">
        <v>252</v>
      </c>
      <c r="G12" s="890">
        <v>254</v>
      </c>
    </row>
    <row r="13" spans="1:7" ht="14.4" customHeight="1" x14ac:dyDescent="0.3">
      <c r="A13" s="857" t="s">
        <v>3623</v>
      </c>
      <c r="B13" s="849"/>
      <c r="C13" s="849">
        <v>10</v>
      </c>
      <c r="D13" s="849">
        <v>8</v>
      </c>
      <c r="E13" s="889"/>
      <c r="F13" s="889">
        <v>2132</v>
      </c>
      <c r="G13" s="890">
        <v>1576</v>
      </c>
    </row>
    <row r="14" spans="1:7" ht="14.4" customHeight="1" x14ac:dyDescent="0.3">
      <c r="A14" s="857" t="s">
        <v>1845</v>
      </c>
      <c r="B14" s="849">
        <v>4</v>
      </c>
      <c r="C14" s="849">
        <v>6</v>
      </c>
      <c r="D14" s="849">
        <v>45</v>
      </c>
      <c r="E14" s="889">
        <v>148</v>
      </c>
      <c r="F14" s="889">
        <v>1297</v>
      </c>
      <c r="G14" s="890">
        <v>9554</v>
      </c>
    </row>
    <row r="15" spans="1:7" ht="14.4" customHeight="1" x14ac:dyDescent="0.3">
      <c r="A15" s="857" t="s">
        <v>1846</v>
      </c>
      <c r="B15" s="849">
        <v>26</v>
      </c>
      <c r="C15" s="849">
        <v>31</v>
      </c>
      <c r="D15" s="849">
        <v>71</v>
      </c>
      <c r="E15" s="889">
        <v>5791</v>
      </c>
      <c r="F15" s="889">
        <v>7241</v>
      </c>
      <c r="G15" s="890">
        <v>16090</v>
      </c>
    </row>
    <row r="16" spans="1:7" ht="14.4" customHeight="1" x14ac:dyDescent="0.3">
      <c r="A16" s="857" t="s">
        <v>1847</v>
      </c>
      <c r="B16" s="849">
        <v>7</v>
      </c>
      <c r="C16" s="849">
        <v>1</v>
      </c>
      <c r="D16" s="849">
        <v>10</v>
      </c>
      <c r="E16" s="889">
        <v>856</v>
      </c>
      <c r="F16" s="889">
        <v>252</v>
      </c>
      <c r="G16" s="890">
        <v>1898</v>
      </c>
    </row>
    <row r="17" spans="1:7" ht="14.4" customHeight="1" x14ac:dyDescent="0.3">
      <c r="A17" s="857" t="s">
        <v>1848</v>
      </c>
      <c r="B17" s="849"/>
      <c r="C17" s="849">
        <v>14</v>
      </c>
      <c r="D17" s="849">
        <v>35</v>
      </c>
      <c r="E17" s="889"/>
      <c r="F17" s="889">
        <v>3528</v>
      </c>
      <c r="G17" s="890">
        <v>8893</v>
      </c>
    </row>
    <row r="18" spans="1:7" ht="14.4" customHeight="1" x14ac:dyDescent="0.3">
      <c r="A18" s="857" t="s">
        <v>1849</v>
      </c>
      <c r="B18" s="849">
        <v>7</v>
      </c>
      <c r="C18" s="849">
        <v>22</v>
      </c>
      <c r="D18" s="849">
        <v>28</v>
      </c>
      <c r="E18" s="889">
        <v>2239.9899999999998</v>
      </c>
      <c r="F18" s="889">
        <v>4824.33</v>
      </c>
      <c r="G18" s="890">
        <v>3766.33</v>
      </c>
    </row>
    <row r="19" spans="1:7" ht="14.4" customHeight="1" x14ac:dyDescent="0.3">
      <c r="A19" s="857" t="s">
        <v>3624</v>
      </c>
      <c r="B19" s="849">
        <v>32</v>
      </c>
      <c r="C19" s="849">
        <v>9</v>
      </c>
      <c r="D19" s="849">
        <v>29</v>
      </c>
      <c r="E19" s="889">
        <v>8032</v>
      </c>
      <c r="F19" s="889">
        <v>2268</v>
      </c>
      <c r="G19" s="890">
        <v>7366</v>
      </c>
    </row>
    <row r="20" spans="1:7" ht="14.4" customHeight="1" x14ac:dyDescent="0.3">
      <c r="A20" s="857" t="s">
        <v>1850</v>
      </c>
      <c r="B20" s="849">
        <v>11</v>
      </c>
      <c r="C20" s="849"/>
      <c r="D20" s="849">
        <v>3</v>
      </c>
      <c r="E20" s="889">
        <v>2931</v>
      </c>
      <c r="F20" s="889"/>
      <c r="G20" s="890">
        <v>848</v>
      </c>
    </row>
    <row r="21" spans="1:7" ht="14.4" customHeight="1" x14ac:dyDescent="0.3">
      <c r="A21" s="857" t="s">
        <v>3625</v>
      </c>
      <c r="B21" s="849">
        <v>161</v>
      </c>
      <c r="C21" s="849">
        <v>89</v>
      </c>
      <c r="D21" s="849"/>
      <c r="E21" s="889">
        <v>19867</v>
      </c>
      <c r="F21" s="889">
        <v>13521</v>
      </c>
      <c r="G21" s="890"/>
    </row>
    <row r="22" spans="1:7" ht="14.4" customHeight="1" x14ac:dyDescent="0.3">
      <c r="A22" s="857" t="s">
        <v>1851</v>
      </c>
      <c r="B22" s="849">
        <v>435</v>
      </c>
      <c r="C22" s="849">
        <v>380</v>
      </c>
      <c r="D22" s="849">
        <v>389</v>
      </c>
      <c r="E22" s="889">
        <v>95655.67</v>
      </c>
      <c r="F22" s="889">
        <v>75669.009999999995</v>
      </c>
      <c r="G22" s="890">
        <v>79985.33</v>
      </c>
    </row>
    <row r="23" spans="1:7" ht="14.4" customHeight="1" x14ac:dyDescent="0.3">
      <c r="A23" s="857" t="s">
        <v>3626</v>
      </c>
      <c r="B23" s="849"/>
      <c r="C23" s="849"/>
      <c r="D23" s="849">
        <v>28</v>
      </c>
      <c r="E23" s="889"/>
      <c r="F23" s="889"/>
      <c r="G23" s="890">
        <v>7112</v>
      </c>
    </row>
    <row r="24" spans="1:7" ht="14.4" customHeight="1" x14ac:dyDescent="0.3">
      <c r="A24" s="857" t="s">
        <v>1852</v>
      </c>
      <c r="B24" s="849">
        <v>36</v>
      </c>
      <c r="C24" s="849">
        <v>865</v>
      </c>
      <c r="D24" s="849">
        <v>462</v>
      </c>
      <c r="E24" s="889">
        <v>7904</v>
      </c>
      <c r="F24" s="889">
        <v>123100.33</v>
      </c>
      <c r="G24" s="890">
        <v>62061</v>
      </c>
    </row>
    <row r="25" spans="1:7" ht="14.4" customHeight="1" x14ac:dyDescent="0.3">
      <c r="A25" s="857" t="s">
        <v>1853</v>
      </c>
      <c r="B25" s="849">
        <v>73</v>
      </c>
      <c r="C25" s="849">
        <v>71</v>
      </c>
      <c r="D25" s="849">
        <v>36</v>
      </c>
      <c r="E25" s="889">
        <v>17681</v>
      </c>
      <c r="F25" s="889">
        <v>17462</v>
      </c>
      <c r="G25" s="890">
        <v>8712</v>
      </c>
    </row>
    <row r="26" spans="1:7" ht="14.4" customHeight="1" x14ac:dyDescent="0.3">
      <c r="A26" s="857" t="s">
        <v>3627</v>
      </c>
      <c r="B26" s="849">
        <v>6</v>
      </c>
      <c r="C26" s="849"/>
      <c r="D26" s="849"/>
      <c r="E26" s="889">
        <v>1135</v>
      </c>
      <c r="F26" s="889"/>
      <c r="G26" s="890"/>
    </row>
    <row r="27" spans="1:7" ht="14.4" customHeight="1" x14ac:dyDescent="0.3">
      <c r="A27" s="857" t="s">
        <v>3628</v>
      </c>
      <c r="B27" s="849"/>
      <c r="C27" s="849">
        <v>63</v>
      </c>
      <c r="D27" s="849"/>
      <c r="E27" s="889"/>
      <c r="F27" s="889">
        <v>15876</v>
      </c>
      <c r="G27" s="890"/>
    </row>
    <row r="28" spans="1:7" ht="14.4" customHeight="1" x14ac:dyDescent="0.3">
      <c r="A28" s="857" t="s">
        <v>3629</v>
      </c>
      <c r="B28" s="849">
        <v>76</v>
      </c>
      <c r="C28" s="849">
        <v>124</v>
      </c>
      <c r="D28" s="849">
        <v>58</v>
      </c>
      <c r="E28" s="889">
        <v>15656</v>
      </c>
      <c r="F28" s="889">
        <v>24894</v>
      </c>
      <c r="G28" s="890">
        <v>12339</v>
      </c>
    </row>
    <row r="29" spans="1:7" ht="14.4" customHeight="1" x14ac:dyDescent="0.3">
      <c r="A29" s="857" t="s">
        <v>1854</v>
      </c>
      <c r="B29" s="849">
        <v>398</v>
      </c>
      <c r="C29" s="849">
        <v>255</v>
      </c>
      <c r="D29" s="849">
        <v>580</v>
      </c>
      <c r="E29" s="889">
        <v>48882.67</v>
      </c>
      <c r="F29" s="889">
        <v>32894.67</v>
      </c>
      <c r="G29" s="890">
        <v>80827.67</v>
      </c>
    </row>
    <row r="30" spans="1:7" ht="14.4" customHeight="1" x14ac:dyDescent="0.3">
      <c r="A30" s="857" t="s">
        <v>3630</v>
      </c>
      <c r="B30" s="849">
        <v>7</v>
      </c>
      <c r="C30" s="849">
        <v>5</v>
      </c>
      <c r="D30" s="849">
        <v>10</v>
      </c>
      <c r="E30" s="889">
        <v>1711</v>
      </c>
      <c r="F30" s="889">
        <v>1260</v>
      </c>
      <c r="G30" s="890">
        <v>1652</v>
      </c>
    </row>
    <row r="31" spans="1:7" ht="14.4" customHeight="1" x14ac:dyDescent="0.3">
      <c r="A31" s="857" t="s">
        <v>3631</v>
      </c>
      <c r="B31" s="849"/>
      <c r="C31" s="849">
        <v>7</v>
      </c>
      <c r="D31" s="849"/>
      <c r="E31" s="889"/>
      <c r="F31" s="889">
        <v>1320</v>
      </c>
      <c r="G31" s="890"/>
    </row>
    <row r="32" spans="1:7" ht="14.4" customHeight="1" x14ac:dyDescent="0.3">
      <c r="A32" s="857" t="s">
        <v>3632</v>
      </c>
      <c r="B32" s="849">
        <v>25</v>
      </c>
      <c r="C32" s="849"/>
      <c r="D32" s="849"/>
      <c r="E32" s="889">
        <v>5847</v>
      </c>
      <c r="F32" s="889"/>
      <c r="G32" s="890"/>
    </row>
    <row r="33" spans="1:7" ht="14.4" customHeight="1" x14ac:dyDescent="0.3">
      <c r="A33" s="857" t="s">
        <v>1855</v>
      </c>
      <c r="B33" s="849">
        <v>5</v>
      </c>
      <c r="C33" s="849">
        <v>2</v>
      </c>
      <c r="D33" s="849">
        <v>9</v>
      </c>
      <c r="E33" s="889">
        <v>1045</v>
      </c>
      <c r="F33" s="889">
        <v>74</v>
      </c>
      <c r="G33" s="890">
        <v>1257</v>
      </c>
    </row>
    <row r="34" spans="1:7" ht="14.4" customHeight="1" x14ac:dyDescent="0.3">
      <c r="A34" s="857" t="s">
        <v>3633</v>
      </c>
      <c r="B34" s="849"/>
      <c r="C34" s="849">
        <v>13</v>
      </c>
      <c r="D34" s="849">
        <v>7</v>
      </c>
      <c r="E34" s="889"/>
      <c r="F34" s="889">
        <v>3276</v>
      </c>
      <c r="G34" s="890">
        <v>1778</v>
      </c>
    </row>
    <row r="35" spans="1:7" ht="14.4" customHeight="1" x14ac:dyDescent="0.3">
      <c r="A35" s="857" t="s">
        <v>3634</v>
      </c>
      <c r="B35" s="849"/>
      <c r="C35" s="849"/>
      <c r="D35" s="849">
        <v>2</v>
      </c>
      <c r="E35" s="889"/>
      <c r="F35" s="889"/>
      <c r="G35" s="890">
        <v>508</v>
      </c>
    </row>
    <row r="36" spans="1:7" ht="14.4" customHeight="1" x14ac:dyDescent="0.3">
      <c r="A36" s="857" t="s">
        <v>1856</v>
      </c>
      <c r="B36" s="849">
        <v>26</v>
      </c>
      <c r="C36" s="849">
        <v>9</v>
      </c>
      <c r="D36" s="849">
        <v>3</v>
      </c>
      <c r="E36" s="889">
        <v>7274</v>
      </c>
      <c r="F36" s="889">
        <v>2027</v>
      </c>
      <c r="G36" s="890">
        <v>762</v>
      </c>
    </row>
    <row r="37" spans="1:7" ht="14.4" customHeight="1" x14ac:dyDescent="0.3">
      <c r="A37" s="857" t="s">
        <v>3635</v>
      </c>
      <c r="B37" s="849"/>
      <c r="C37" s="849">
        <v>32</v>
      </c>
      <c r="D37" s="849">
        <v>39</v>
      </c>
      <c r="E37" s="889"/>
      <c r="F37" s="889">
        <v>7995</v>
      </c>
      <c r="G37" s="890">
        <v>9906</v>
      </c>
    </row>
    <row r="38" spans="1:7" ht="14.4" customHeight="1" x14ac:dyDescent="0.3">
      <c r="A38" s="857" t="s">
        <v>1857</v>
      </c>
      <c r="B38" s="849">
        <v>49</v>
      </c>
      <c r="C38" s="849">
        <v>147</v>
      </c>
      <c r="D38" s="849">
        <v>95</v>
      </c>
      <c r="E38" s="889">
        <v>12910</v>
      </c>
      <c r="F38" s="889">
        <v>32149</v>
      </c>
      <c r="G38" s="890">
        <v>21142</v>
      </c>
    </row>
    <row r="39" spans="1:7" ht="14.4" customHeight="1" x14ac:dyDescent="0.3">
      <c r="A39" s="857" t="s">
        <v>1858</v>
      </c>
      <c r="B39" s="849">
        <v>80</v>
      </c>
      <c r="C39" s="849">
        <v>58</v>
      </c>
      <c r="D39" s="849">
        <v>314</v>
      </c>
      <c r="E39" s="889">
        <v>16292</v>
      </c>
      <c r="F39" s="889">
        <v>14953</v>
      </c>
      <c r="G39" s="890">
        <v>46512</v>
      </c>
    </row>
    <row r="40" spans="1:7" ht="14.4" customHeight="1" x14ac:dyDescent="0.3">
      <c r="A40" s="857" t="s">
        <v>3636</v>
      </c>
      <c r="B40" s="849"/>
      <c r="C40" s="849">
        <v>16</v>
      </c>
      <c r="D40" s="849">
        <v>68</v>
      </c>
      <c r="E40" s="889"/>
      <c r="F40" s="889">
        <v>4032</v>
      </c>
      <c r="G40" s="890">
        <v>16487</v>
      </c>
    </row>
    <row r="41" spans="1:7" ht="14.4" customHeight="1" x14ac:dyDescent="0.3">
      <c r="A41" s="857" t="s">
        <v>1859</v>
      </c>
      <c r="B41" s="849">
        <v>87</v>
      </c>
      <c r="C41" s="849">
        <v>77</v>
      </c>
      <c r="D41" s="849">
        <v>53</v>
      </c>
      <c r="E41" s="889">
        <v>13416.34</v>
      </c>
      <c r="F41" s="889">
        <v>15126.66</v>
      </c>
      <c r="G41" s="890">
        <v>7817.67</v>
      </c>
    </row>
    <row r="42" spans="1:7" ht="14.4" customHeight="1" x14ac:dyDescent="0.3">
      <c r="A42" s="857" t="s">
        <v>3637</v>
      </c>
      <c r="B42" s="849"/>
      <c r="C42" s="849">
        <v>18</v>
      </c>
      <c r="D42" s="849">
        <v>20</v>
      </c>
      <c r="E42" s="889"/>
      <c r="F42" s="889">
        <v>3886</v>
      </c>
      <c r="G42" s="890">
        <v>5008</v>
      </c>
    </row>
    <row r="43" spans="1:7" ht="14.4" customHeight="1" x14ac:dyDescent="0.3">
      <c r="A43" s="857" t="s">
        <v>3638</v>
      </c>
      <c r="B43" s="849"/>
      <c r="C43" s="849">
        <v>1</v>
      </c>
      <c r="D43" s="849">
        <v>21</v>
      </c>
      <c r="E43" s="889"/>
      <c r="F43" s="889">
        <v>252</v>
      </c>
      <c r="G43" s="890">
        <v>4953</v>
      </c>
    </row>
    <row r="44" spans="1:7" ht="14.4" customHeight="1" x14ac:dyDescent="0.3">
      <c r="A44" s="857" t="s">
        <v>1860</v>
      </c>
      <c r="B44" s="849">
        <v>8</v>
      </c>
      <c r="C44" s="849"/>
      <c r="D44" s="849">
        <v>34</v>
      </c>
      <c r="E44" s="889">
        <v>1943</v>
      </c>
      <c r="F44" s="889"/>
      <c r="G44" s="890">
        <v>8393</v>
      </c>
    </row>
    <row r="45" spans="1:7" ht="14.4" customHeight="1" x14ac:dyDescent="0.3">
      <c r="A45" s="857" t="s">
        <v>3639</v>
      </c>
      <c r="B45" s="849">
        <v>16</v>
      </c>
      <c r="C45" s="849">
        <v>6</v>
      </c>
      <c r="D45" s="849">
        <v>19</v>
      </c>
      <c r="E45" s="889">
        <v>3994</v>
      </c>
      <c r="F45" s="889">
        <v>1756</v>
      </c>
      <c r="G45" s="890">
        <v>4407</v>
      </c>
    </row>
    <row r="46" spans="1:7" ht="14.4" customHeight="1" x14ac:dyDescent="0.3">
      <c r="A46" s="857" t="s">
        <v>3640</v>
      </c>
      <c r="B46" s="849"/>
      <c r="C46" s="849">
        <v>4</v>
      </c>
      <c r="D46" s="849">
        <v>4</v>
      </c>
      <c r="E46" s="889"/>
      <c r="F46" s="889">
        <v>1008</v>
      </c>
      <c r="G46" s="890">
        <v>1016</v>
      </c>
    </row>
    <row r="47" spans="1:7" ht="14.4" customHeight="1" x14ac:dyDescent="0.3">
      <c r="A47" s="857" t="s">
        <v>1861</v>
      </c>
      <c r="B47" s="849">
        <v>21</v>
      </c>
      <c r="C47" s="849">
        <v>75</v>
      </c>
      <c r="D47" s="849">
        <v>3</v>
      </c>
      <c r="E47" s="889">
        <v>6529</v>
      </c>
      <c r="F47" s="889">
        <v>14201</v>
      </c>
      <c r="G47" s="890">
        <v>863</v>
      </c>
    </row>
    <row r="48" spans="1:7" ht="14.4" customHeight="1" x14ac:dyDescent="0.3">
      <c r="A48" s="857" t="s">
        <v>3641</v>
      </c>
      <c r="B48" s="849">
        <v>141</v>
      </c>
      <c r="C48" s="849">
        <v>160</v>
      </c>
      <c r="D48" s="849">
        <v>127</v>
      </c>
      <c r="E48" s="889">
        <v>33679</v>
      </c>
      <c r="F48" s="889">
        <v>40320</v>
      </c>
      <c r="G48" s="890">
        <v>32258</v>
      </c>
    </row>
    <row r="49" spans="1:7" ht="14.4" customHeight="1" x14ac:dyDescent="0.3">
      <c r="A49" s="857" t="s">
        <v>1862</v>
      </c>
      <c r="B49" s="849">
        <v>207</v>
      </c>
      <c r="C49" s="849">
        <v>97</v>
      </c>
      <c r="D49" s="849">
        <v>66</v>
      </c>
      <c r="E49" s="889">
        <v>50673</v>
      </c>
      <c r="F49" s="889">
        <v>23799</v>
      </c>
      <c r="G49" s="890">
        <v>16332</v>
      </c>
    </row>
    <row r="50" spans="1:7" ht="14.4" customHeight="1" x14ac:dyDescent="0.3">
      <c r="A50" s="857" t="s">
        <v>1863</v>
      </c>
      <c r="B50" s="849">
        <v>504</v>
      </c>
      <c r="C50" s="849">
        <v>534</v>
      </c>
      <c r="D50" s="849">
        <v>702</v>
      </c>
      <c r="E50" s="889">
        <v>77840.33</v>
      </c>
      <c r="F50" s="889">
        <v>91237.33</v>
      </c>
      <c r="G50" s="890">
        <v>108571.66</v>
      </c>
    </row>
    <row r="51" spans="1:7" ht="14.4" customHeight="1" x14ac:dyDescent="0.3">
      <c r="A51" s="857" t="s">
        <v>3642</v>
      </c>
      <c r="B51" s="849"/>
      <c r="C51" s="849">
        <v>2</v>
      </c>
      <c r="D51" s="849"/>
      <c r="E51" s="889"/>
      <c r="F51" s="889">
        <v>211.32999999999998</v>
      </c>
      <c r="G51" s="890"/>
    </row>
    <row r="52" spans="1:7" ht="14.4" customHeight="1" x14ac:dyDescent="0.3">
      <c r="A52" s="857" t="s">
        <v>3643</v>
      </c>
      <c r="B52" s="849"/>
      <c r="C52" s="849">
        <v>42</v>
      </c>
      <c r="D52" s="849"/>
      <c r="E52" s="889"/>
      <c r="F52" s="889">
        <v>10387</v>
      </c>
      <c r="G52" s="890"/>
    </row>
    <row r="53" spans="1:7" ht="14.4" customHeight="1" x14ac:dyDescent="0.3">
      <c r="A53" s="857" t="s">
        <v>3644</v>
      </c>
      <c r="B53" s="849">
        <v>220</v>
      </c>
      <c r="C53" s="849"/>
      <c r="D53" s="849">
        <v>3</v>
      </c>
      <c r="E53" s="889">
        <v>46611</v>
      </c>
      <c r="F53" s="889"/>
      <c r="G53" s="890">
        <v>762</v>
      </c>
    </row>
    <row r="54" spans="1:7" ht="14.4" customHeight="1" x14ac:dyDescent="0.3">
      <c r="A54" s="857" t="s">
        <v>3645</v>
      </c>
      <c r="B54" s="849"/>
      <c r="C54" s="849">
        <v>3</v>
      </c>
      <c r="D54" s="849"/>
      <c r="E54" s="889"/>
      <c r="F54" s="889">
        <v>889</v>
      </c>
      <c r="G54" s="890"/>
    </row>
    <row r="55" spans="1:7" ht="14.4" customHeight="1" x14ac:dyDescent="0.3">
      <c r="A55" s="857" t="s">
        <v>1864</v>
      </c>
      <c r="B55" s="849">
        <v>190</v>
      </c>
      <c r="C55" s="849">
        <v>142</v>
      </c>
      <c r="D55" s="849">
        <v>10</v>
      </c>
      <c r="E55" s="889">
        <v>44679</v>
      </c>
      <c r="F55" s="889">
        <v>30599</v>
      </c>
      <c r="G55" s="890">
        <v>3019</v>
      </c>
    </row>
    <row r="56" spans="1:7" ht="14.4" customHeight="1" x14ac:dyDescent="0.3">
      <c r="A56" s="857" t="s">
        <v>1865</v>
      </c>
      <c r="B56" s="849">
        <v>18</v>
      </c>
      <c r="C56" s="849">
        <v>2</v>
      </c>
      <c r="D56" s="849">
        <v>2</v>
      </c>
      <c r="E56" s="889">
        <v>4177</v>
      </c>
      <c r="F56" s="889">
        <v>74</v>
      </c>
      <c r="G56" s="890">
        <v>76</v>
      </c>
    </row>
    <row r="57" spans="1:7" ht="14.4" customHeight="1" x14ac:dyDescent="0.3">
      <c r="A57" s="857" t="s">
        <v>1866</v>
      </c>
      <c r="B57" s="849">
        <v>93</v>
      </c>
      <c r="C57" s="849">
        <v>120</v>
      </c>
      <c r="D57" s="849">
        <v>31</v>
      </c>
      <c r="E57" s="889">
        <v>20735</v>
      </c>
      <c r="F57" s="889">
        <v>25799</v>
      </c>
      <c r="G57" s="890">
        <v>8088</v>
      </c>
    </row>
    <row r="58" spans="1:7" ht="14.4" customHeight="1" x14ac:dyDescent="0.3">
      <c r="A58" s="857" t="s">
        <v>3646</v>
      </c>
      <c r="B58" s="849">
        <v>23</v>
      </c>
      <c r="C58" s="849">
        <v>41</v>
      </c>
      <c r="D58" s="849">
        <v>96</v>
      </c>
      <c r="E58" s="889">
        <v>5814</v>
      </c>
      <c r="F58" s="889">
        <v>10129</v>
      </c>
      <c r="G58" s="890">
        <v>21934</v>
      </c>
    </row>
    <row r="59" spans="1:7" ht="14.4" customHeight="1" x14ac:dyDescent="0.3">
      <c r="A59" s="857" t="s">
        <v>3647</v>
      </c>
      <c r="B59" s="849"/>
      <c r="C59" s="849"/>
      <c r="D59" s="849">
        <v>6</v>
      </c>
      <c r="E59" s="889"/>
      <c r="F59" s="889"/>
      <c r="G59" s="890">
        <v>1331</v>
      </c>
    </row>
    <row r="60" spans="1:7" ht="14.4" customHeight="1" x14ac:dyDescent="0.3">
      <c r="A60" s="857" t="s">
        <v>1867</v>
      </c>
      <c r="B60" s="849">
        <v>58</v>
      </c>
      <c r="C60" s="849">
        <v>73</v>
      </c>
      <c r="D60" s="849">
        <v>73</v>
      </c>
      <c r="E60" s="889">
        <v>13229</v>
      </c>
      <c r="F60" s="889">
        <v>20330</v>
      </c>
      <c r="G60" s="890">
        <v>15381</v>
      </c>
    </row>
    <row r="61" spans="1:7" ht="14.4" customHeight="1" x14ac:dyDescent="0.3">
      <c r="A61" s="857" t="s">
        <v>3648</v>
      </c>
      <c r="B61" s="849">
        <v>5</v>
      </c>
      <c r="C61" s="849"/>
      <c r="D61" s="849"/>
      <c r="E61" s="889">
        <v>1072</v>
      </c>
      <c r="F61" s="889"/>
      <c r="G61" s="890"/>
    </row>
    <row r="62" spans="1:7" ht="14.4" customHeight="1" x14ac:dyDescent="0.3">
      <c r="A62" s="857" t="s">
        <v>1868</v>
      </c>
      <c r="B62" s="849"/>
      <c r="C62" s="849"/>
      <c r="D62" s="849">
        <v>1</v>
      </c>
      <c r="E62" s="889"/>
      <c r="F62" s="889"/>
      <c r="G62" s="890">
        <v>38</v>
      </c>
    </row>
    <row r="63" spans="1:7" ht="14.4" customHeight="1" x14ac:dyDescent="0.3">
      <c r="A63" s="857" t="s">
        <v>3649</v>
      </c>
      <c r="B63" s="849">
        <v>48</v>
      </c>
      <c r="C63" s="849">
        <v>36</v>
      </c>
      <c r="D63" s="849"/>
      <c r="E63" s="889">
        <v>8496</v>
      </c>
      <c r="F63" s="889">
        <v>6464</v>
      </c>
      <c r="G63" s="890"/>
    </row>
    <row r="64" spans="1:7" ht="14.4" customHeight="1" x14ac:dyDescent="0.3">
      <c r="A64" s="857" t="s">
        <v>3650</v>
      </c>
      <c r="B64" s="849"/>
      <c r="C64" s="849">
        <v>2</v>
      </c>
      <c r="D64" s="849"/>
      <c r="E64" s="889"/>
      <c r="F64" s="889">
        <v>584</v>
      </c>
      <c r="G64" s="890"/>
    </row>
    <row r="65" spans="1:7" ht="14.4" customHeight="1" x14ac:dyDescent="0.3">
      <c r="A65" s="857" t="s">
        <v>1869</v>
      </c>
      <c r="B65" s="849">
        <v>3</v>
      </c>
      <c r="C65" s="849"/>
      <c r="D65" s="849">
        <v>1</v>
      </c>
      <c r="E65" s="889">
        <v>649</v>
      </c>
      <c r="F65" s="889"/>
      <c r="G65" s="890">
        <v>38</v>
      </c>
    </row>
    <row r="66" spans="1:7" ht="14.4" customHeight="1" x14ac:dyDescent="0.3">
      <c r="A66" s="857" t="s">
        <v>3651</v>
      </c>
      <c r="B66" s="849">
        <v>15</v>
      </c>
      <c r="C66" s="849">
        <v>18</v>
      </c>
      <c r="D66" s="849">
        <v>5</v>
      </c>
      <c r="E66" s="889">
        <v>4302</v>
      </c>
      <c r="F66" s="889">
        <v>4536</v>
      </c>
      <c r="G66" s="890">
        <v>1270</v>
      </c>
    </row>
    <row r="67" spans="1:7" ht="14.4" customHeight="1" x14ac:dyDescent="0.3">
      <c r="A67" s="857" t="s">
        <v>1870</v>
      </c>
      <c r="B67" s="849">
        <v>29</v>
      </c>
      <c r="C67" s="849">
        <v>6</v>
      </c>
      <c r="D67" s="849">
        <v>102</v>
      </c>
      <c r="E67" s="889">
        <v>5946</v>
      </c>
      <c r="F67" s="889">
        <v>1896</v>
      </c>
      <c r="G67" s="890">
        <v>24776</v>
      </c>
    </row>
    <row r="68" spans="1:7" ht="14.4" customHeight="1" x14ac:dyDescent="0.3">
      <c r="A68" s="857" t="s">
        <v>1871</v>
      </c>
      <c r="B68" s="849"/>
      <c r="C68" s="849"/>
      <c r="D68" s="849">
        <v>2</v>
      </c>
      <c r="E68" s="889"/>
      <c r="F68" s="889"/>
      <c r="G68" s="890">
        <v>292</v>
      </c>
    </row>
    <row r="69" spans="1:7" ht="14.4" customHeight="1" x14ac:dyDescent="0.3">
      <c r="A69" s="857" t="s">
        <v>3652</v>
      </c>
      <c r="B69" s="849">
        <v>3</v>
      </c>
      <c r="C69" s="849"/>
      <c r="D69" s="849"/>
      <c r="E69" s="889">
        <v>753</v>
      </c>
      <c r="F69" s="889"/>
      <c r="G69" s="890"/>
    </row>
    <row r="70" spans="1:7" ht="14.4" customHeight="1" x14ac:dyDescent="0.3">
      <c r="A70" s="857" t="s">
        <v>3653</v>
      </c>
      <c r="B70" s="849">
        <v>111</v>
      </c>
      <c r="C70" s="849">
        <v>10</v>
      </c>
      <c r="D70" s="849"/>
      <c r="E70" s="889">
        <v>26574</v>
      </c>
      <c r="F70" s="889">
        <v>2520</v>
      </c>
      <c r="G70" s="890"/>
    </row>
    <row r="71" spans="1:7" ht="14.4" customHeight="1" x14ac:dyDescent="0.3">
      <c r="A71" s="857" t="s">
        <v>3654</v>
      </c>
      <c r="B71" s="849"/>
      <c r="C71" s="849">
        <v>11</v>
      </c>
      <c r="D71" s="849">
        <v>6</v>
      </c>
      <c r="E71" s="889"/>
      <c r="F71" s="889">
        <v>2336</v>
      </c>
      <c r="G71" s="890">
        <v>1524</v>
      </c>
    </row>
    <row r="72" spans="1:7" ht="14.4" customHeight="1" x14ac:dyDescent="0.3">
      <c r="A72" s="857" t="s">
        <v>1872</v>
      </c>
      <c r="B72" s="849"/>
      <c r="C72" s="849">
        <v>4</v>
      </c>
      <c r="D72" s="849">
        <v>2</v>
      </c>
      <c r="E72" s="889"/>
      <c r="F72" s="889">
        <v>148</v>
      </c>
      <c r="G72" s="890">
        <v>76</v>
      </c>
    </row>
    <row r="73" spans="1:7" ht="14.4" customHeight="1" x14ac:dyDescent="0.3">
      <c r="A73" s="857" t="s">
        <v>3655</v>
      </c>
      <c r="B73" s="849">
        <v>39</v>
      </c>
      <c r="C73" s="849"/>
      <c r="D73" s="849"/>
      <c r="E73" s="889">
        <v>9229</v>
      </c>
      <c r="F73" s="889"/>
      <c r="G73" s="890"/>
    </row>
    <row r="74" spans="1:7" ht="14.4" customHeight="1" x14ac:dyDescent="0.3">
      <c r="A74" s="857" t="s">
        <v>3656</v>
      </c>
      <c r="B74" s="849">
        <v>317</v>
      </c>
      <c r="C74" s="849">
        <v>153</v>
      </c>
      <c r="D74" s="849">
        <v>258</v>
      </c>
      <c r="E74" s="889">
        <v>79397</v>
      </c>
      <c r="F74" s="889">
        <v>37613</v>
      </c>
      <c r="G74" s="890">
        <v>62656</v>
      </c>
    </row>
    <row r="75" spans="1:7" ht="14.4" customHeight="1" x14ac:dyDescent="0.3">
      <c r="A75" s="857" t="s">
        <v>3657</v>
      </c>
      <c r="B75" s="849">
        <v>43</v>
      </c>
      <c r="C75" s="849">
        <v>83</v>
      </c>
      <c r="D75" s="849"/>
      <c r="E75" s="889">
        <v>9073</v>
      </c>
      <c r="F75" s="889">
        <v>20773</v>
      </c>
      <c r="G75" s="890"/>
    </row>
    <row r="76" spans="1:7" ht="14.4" customHeight="1" thickBot="1" x14ac:dyDescent="0.35">
      <c r="A76" s="893" t="s">
        <v>3658</v>
      </c>
      <c r="B76" s="851">
        <v>6</v>
      </c>
      <c r="C76" s="851">
        <v>30</v>
      </c>
      <c r="D76" s="851">
        <v>55</v>
      </c>
      <c r="E76" s="891">
        <v>1368</v>
      </c>
      <c r="F76" s="891">
        <v>5396</v>
      </c>
      <c r="G76" s="892">
        <v>10234</v>
      </c>
    </row>
    <row r="77" spans="1:7" ht="14.4" customHeight="1" x14ac:dyDescent="0.3">
      <c r="A77" s="804" t="s">
        <v>301</v>
      </c>
    </row>
    <row r="78" spans="1:7" ht="14.4" customHeight="1" x14ac:dyDescent="0.3">
      <c r="A78" s="805" t="s">
        <v>1839</v>
      </c>
    </row>
    <row r="79" spans="1:7" ht="14.4" customHeight="1" x14ac:dyDescent="0.3">
      <c r="A79" s="804" t="s">
        <v>3619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3770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4602.62</v>
      </c>
      <c r="H3" s="208">
        <f t="shared" si="0"/>
        <v>916228.79</v>
      </c>
      <c r="I3" s="78"/>
      <c r="J3" s="78"/>
      <c r="K3" s="208">
        <f t="shared" si="0"/>
        <v>5262.93</v>
      </c>
      <c r="L3" s="208">
        <f t="shared" si="0"/>
        <v>1004093.04</v>
      </c>
      <c r="M3" s="78"/>
      <c r="N3" s="78"/>
      <c r="O3" s="208">
        <f t="shared" si="0"/>
        <v>5761.43</v>
      </c>
      <c r="P3" s="208">
        <f t="shared" si="0"/>
        <v>1056019.0900000001</v>
      </c>
      <c r="Q3" s="79">
        <f>IF(L3=0,0,P3/L3)</f>
        <v>1.0517143809701142</v>
      </c>
      <c r="R3" s="209">
        <f>IF(O3=0,0,P3/O3)</f>
        <v>183.291142997485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3660</v>
      </c>
      <c r="C6" s="825" t="s">
        <v>588</v>
      </c>
      <c r="D6" s="825" t="s">
        <v>3661</v>
      </c>
      <c r="E6" s="825" t="s">
        <v>3662</v>
      </c>
      <c r="F6" s="825" t="s">
        <v>3663</v>
      </c>
      <c r="G6" s="225">
        <v>2</v>
      </c>
      <c r="H6" s="225">
        <v>0</v>
      </c>
      <c r="I6" s="825"/>
      <c r="J6" s="825">
        <v>0</v>
      </c>
      <c r="K6" s="225"/>
      <c r="L6" s="225"/>
      <c r="M6" s="825"/>
      <c r="N6" s="825"/>
      <c r="O6" s="225">
        <v>5</v>
      </c>
      <c r="P6" s="225">
        <v>0</v>
      </c>
      <c r="Q6" s="830"/>
      <c r="R6" s="848">
        <v>0</v>
      </c>
    </row>
    <row r="7" spans="1:18" ht="14.4" customHeight="1" x14ac:dyDescent="0.3">
      <c r="A7" s="831" t="s">
        <v>3664</v>
      </c>
      <c r="B7" s="832" t="s">
        <v>3665</v>
      </c>
      <c r="C7" s="832" t="s">
        <v>583</v>
      </c>
      <c r="D7" s="832" t="s">
        <v>3666</v>
      </c>
      <c r="E7" s="832" t="s">
        <v>3667</v>
      </c>
      <c r="F7" s="832" t="s">
        <v>671</v>
      </c>
      <c r="G7" s="849"/>
      <c r="H7" s="849"/>
      <c r="I7" s="832"/>
      <c r="J7" s="832"/>
      <c r="K7" s="849">
        <v>2</v>
      </c>
      <c r="L7" s="849">
        <v>108.26</v>
      </c>
      <c r="M7" s="832"/>
      <c r="N7" s="832">
        <v>54.13</v>
      </c>
      <c r="O7" s="849">
        <v>0.2</v>
      </c>
      <c r="P7" s="849">
        <v>10.82</v>
      </c>
      <c r="Q7" s="837"/>
      <c r="R7" s="850">
        <v>54.1</v>
      </c>
    </row>
    <row r="8" spans="1:18" ht="14.4" customHeight="1" x14ac:dyDescent="0.3">
      <c r="A8" s="831" t="s">
        <v>3664</v>
      </c>
      <c r="B8" s="832" t="s">
        <v>3665</v>
      </c>
      <c r="C8" s="832" t="s">
        <v>583</v>
      </c>
      <c r="D8" s="832" t="s">
        <v>3666</v>
      </c>
      <c r="E8" s="832" t="s">
        <v>3668</v>
      </c>
      <c r="F8" s="832" t="s">
        <v>3669</v>
      </c>
      <c r="G8" s="849">
        <v>2</v>
      </c>
      <c r="H8" s="849">
        <v>302</v>
      </c>
      <c r="I8" s="832">
        <v>1</v>
      </c>
      <c r="J8" s="832">
        <v>151</v>
      </c>
      <c r="K8" s="849">
        <v>5.799999999999998</v>
      </c>
      <c r="L8" s="849">
        <v>404.26000000000016</v>
      </c>
      <c r="M8" s="832">
        <v>1.3386092715231794</v>
      </c>
      <c r="N8" s="832">
        <v>69.700000000000045</v>
      </c>
      <c r="O8" s="849">
        <v>4.3000000000000007</v>
      </c>
      <c r="P8" s="849">
        <v>299.71000000000004</v>
      </c>
      <c r="Q8" s="837">
        <v>0.99241721854304643</v>
      </c>
      <c r="R8" s="850">
        <v>69.7</v>
      </c>
    </row>
    <row r="9" spans="1:18" ht="14.4" customHeight="1" x14ac:dyDescent="0.3">
      <c r="A9" s="831" t="s">
        <v>3664</v>
      </c>
      <c r="B9" s="832" t="s">
        <v>3665</v>
      </c>
      <c r="C9" s="832" t="s">
        <v>583</v>
      </c>
      <c r="D9" s="832" t="s">
        <v>3666</v>
      </c>
      <c r="E9" s="832" t="s">
        <v>3670</v>
      </c>
      <c r="F9" s="832" t="s">
        <v>3671</v>
      </c>
      <c r="G9" s="849">
        <v>12.6</v>
      </c>
      <c r="H9" s="849">
        <v>3194.7300000000005</v>
      </c>
      <c r="I9" s="832">
        <v>1</v>
      </c>
      <c r="J9" s="832">
        <v>253.55000000000004</v>
      </c>
      <c r="K9" s="849">
        <v>21.6</v>
      </c>
      <c r="L9" s="849">
        <v>7942.3199999999988</v>
      </c>
      <c r="M9" s="832">
        <v>2.4860692452883333</v>
      </c>
      <c r="N9" s="832">
        <v>367.69999999999993</v>
      </c>
      <c r="O9" s="849">
        <v>31.799999999999997</v>
      </c>
      <c r="P9" s="849">
        <v>9066.17</v>
      </c>
      <c r="Q9" s="837">
        <v>2.8378517120382627</v>
      </c>
      <c r="R9" s="850">
        <v>285.09968553459123</v>
      </c>
    </row>
    <row r="10" spans="1:18" ht="14.4" customHeight="1" x14ac:dyDescent="0.3">
      <c r="A10" s="831" t="s">
        <v>3664</v>
      </c>
      <c r="B10" s="832" t="s">
        <v>3665</v>
      </c>
      <c r="C10" s="832" t="s">
        <v>583</v>
      </c>
      <c r="D10" s="832" t="s">
        <v>3666</v>
      </c>
      <c r="E10" s="832" t="s">
        <v>3672</v>
      </c>
      <c r="F10" s="832" t="s">
        <v>677</v>
      </c>
      <c r="G10" s="849">
        <v>2.2000000000000002</v>
      </c>
      <c r="H10" s="849">
        <v>135.26</v>
      </c>
      <c r="I10" s="832">
        <v>1</v>
      </c>
      <c r="J10" s="832">
        <v>61.48181818181817</v>
      </c>
      <c r="K10" s="849">
        <v>0.1</v>
      </c>
      <c r="L10" s="849">
        <v>6.14</v>
      </c>
      <c r="M10" s="832">
        <v>4.5394055892355463E-2</v>
      </c>
      <c r="N10" s="832">
        <v>61.399999999999991</v>
      </c>
      <c r="O10" s="849">
        <v>0.30000000000000004</v>
      </c>
      <c r="P10" s="849">
        <v>15.21</v>
      </c>
      <c r="Q10" s="837">
        <v>0.11245009611119328</v>
      </c>
      <c r="R10" s="850">
        <v>50.699999999999996</v>
      </c>
    </row>
    <row r="11" spans="1:18" ht="14.4" customHeight="1" x14ac:dyDescent="0.3">
      <c r="A11" s="831" t="s">
        <v>3664</v>
      </c>
      <c r="B11" s="832" t="s">
        <v>3665</v>
      </c>
      <c r="C11" s="832" t="s">
        <v>583</v>
      </c>
      <c r="D11" s="832" t="s">
        <v>3666</v>
      </c>
      <c r="E11" s="832" t="s">
        <v>3673</v>
      </c>
      <c r="F11" s="832" t="s">
        <v>965</v>
      </c>
      <c r="G11" s="849">
        <v>5</v>
      </c>
      <c r="H11" s="849">
        <v>68.7</v>
      </c>
      <c r="I11" s="832">
        <v>1</v>
      </c>
      <c r="J11" s="832">
        <v>13.74</v>
      </c>
      <c r="K11" s="849">
        <v>26</v>
      </c>
      <c r="L11" s="849">
        <v>357.24</v>
      </c>
      <c r="M11" s="832">
        <v>5.2</v>
      </c>
      <c r="N11" s="832">
        <v>13.74</v>
      </c>
      <c r="O11" s="849">
        <v>2</v>
      </c>
      <c r="P11" s="849">
        <v>26.74</v>
      </c>
      <c r="Q11" s="837">
        <v>0.38922852983988349</v>
      </c>
      <c r="R11" s="850">
        <v>13.37</v>
      </c>
    </row>
    <row r="12" spans="1:18" ht="14.4" customHeight="1" x14ac:dyDescent="0.3">
      <c r="A12" s="831" t="s">
        <v>3664</v>
      </c>
      <c r="B12" s="832" t="s">
        <v>3665</v>
      </c>
      <c r="C12" s="832" t="s">
        <v>583</v>
      </c>
      <c r="D12" s="832" t="s">
        <v>3666</v>
      </c>
      <c r="E12" s="832" t="s">
        <v>3674</v>
      </c>
      <c r="F12" s="832" t="s">
        <v>2537</v>
      </c>
      <c r="G12" s="849"/>
      <c r="H12" s="849"/>
      <c r="I12" s="832"/>
      <c r="J12" s="832"/>
      <c r="K12" s="849"/>
      <c r="L12" s="849"/>
      <c r="M12" s="832"/>
      <c r="N12" s="832"/>
      <c r="O12" s="849">
        <v>0.1</v>
      </c>
      <c r="P12" s="849">
        <v>17.7</v>
      </c>
      <c r="Q12" s="837"/>
      <c r="R12" s="850">
        <v>176.99999999999997</v>
      </c>
    </row>
    <row r="13" spans="1:18" ht="14.4" customHeight="1" x14ac:dyDescent="0.3">
      <c r="A13" s="831" t="s">
        <v>3664</v>
      </c>
      <c r="B13" s="832" t="s">
        <v>3665</v>
      </c>
      <c r="C13" s="832" t="s">
        <v>583</v>
      </c>
      <c r="D13" s="832" t="s">
        <v>3666</v>
      </c>
      <c r="E13" s="832" t="s">
        <v>3675</v>
      </c>
      <c r="F13" s="832" t="s">
        <v>1395</v>
      </c>
      <c r="G13" s="849">
        <v>1.1800000000000002</v>
      </c>
      <c r="H13" s="849">
        <v>92.039999999999992</v>
      </c>
      <c r="I13" s="832">
        <v>1</v>
      </c>
      <c r="J13" s="832">
        <v>77.999999999999986</v>
      </c>
      <c r="K13" s="849">
        <v>0.2</v>
      </c>
      <c r="L13" s="849">
        <v>15.6</v>
      </c>
      <c r="M13" s="832">
        <v>0.16949152542372883</v>
      </c>
      <c r="N13" s="832">
        <v>78</v>
      </c>
      <c r="O13" s="849">
        <v>0.6</v>
      </c>
      <c r="P13" s="849">
        <v>28.26</v>
      </c>
      <c r="Q13" s="837">
        <v>0.30704041720990877</v>
      </c>
      <c r="R13" s="850">
        <v>47.1</v>
      </c>
    </row>
    <row r="14" spans="1:18" ht="14.4" customHeight="1" x14ac:dyDescent="0.3">
      <c r="A14" s="831" t="s">
        <v>3664</v>
      </c>
      <c r="B14" s="832" t="s">
        <v>3665</v>
      </c>
      <c r="C14" s="832" t="s">
        <v>583</v>
      </c>
      <c r="D14" s="832" t="s">
        <v>3666</v>
      </c>
      <c r="E14" s="832" t="s">
        <v>3676</v>
      </c>
      <c r="F14" s="832" t="s">
        <v>663</v>
      </c>
      <c r="G14" s="849">
        <v>1.2000000000000002</v>
      </c>
      <c r="H14" s="849">
        <v>84.84</v>
      </c>
      <c r="I14" s="832">
        <v>1</v>
      </c>
      <c r="J14" s="832">
        <v>70.699999999999989</v>
      </c>
      <c r="K14" s="849">
        <v>1.5000000000000002</v>
      </c>
      <c r="L14" s="849">
        <v>127.65</v>
      </c>
      <c r="M14" s="832">
        <v>1.5045968882602545</v>
      </c>
      <c r="N14" s="832">
        <v>85.1</v>
      </c>
      <c r="O14" s="849">
        <v>3.9000000000000008</v>
      </c>
      <c r="P14" s="849">
        <v>235.28000000000003</v>
      </c>
      <c r="Q14" s="837">
        <v>2.7732201791607736</v>
      </c>
      <c r="R14" s="850">
        <v>60.32820512820512</v>
      </c>
    </row>
    <row r="15" spans="1:18" ht="14.4" customHeight="1" x14ac:dyDescent="0.3">
      <c r="A15" s="831" t="s">
        <v>3664</v>
      </c>
      <c r="B15" s="832" t="s">
        <v>3665</v>
      </c>
      <c r="C15" s="832" t="s">
        <v>583</v>
      </c>
      <c r="D15" s="832" t="s">
        <v>3666</v>
      </c>
      <c r="E15" s="832" t="s">
        <v>3677</v>
      </c>
      <c r="F15" s="832" t="s">
        <v>3678</v>
      </c>
      <c r="G15" s="849">
        <v>0.1</v>
      </c>
      <c r="H15" s="849">
        <v>6.97</v>
      </c>
      <c r="I15" s="832">
        <v>1</v>
      </c>
      <c r="J15" s="832">
        <v>69.699999999999989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3664</v>
      </c>
      <c r="B16" s="832" t="s">
        <v>3665</v>
      </c>
      <c r="C16" s="832" t="s">
        <v>583</v>
      </c>
      <c r="D16" s="832" t="s">
        <v>3666</v>
      </c>
      <c r="E16" s="832" t="s">
        <v>3679</v>
      </c>
      <c r="F16" s="832" t="s">
        <v>658</v>
      </c>
      <c r="G16" s="849">
        <v>0.62000000000000011</v>
      </c>
      <c r="H16" s="849">
        <v>403</v>
      </c>
      <c r="I16" s="832">
        <v>1</v>
      </c>
      <c r="J16" s="832">
        <v>649.99999999999989</v>
      </c>
      <c r="K16" s="849">
        <v>9.1999999999999975</v>
      </c>
      <c r="L16" s="849">
        <v>5980</v>
      </c>
      <c r="M16" s="832">
        <v>14.838709677419354</v>
      </c>
      <c r="N16" s="832">
        <v>650.00000000000023</v>
      </c>
      <c r="O16" s="849">
        <v>9.4</v>
      </c>
      <c r="P16" s="849">
        <v>5035.1100000000006</v>
      </c>
      <c r="Q16" s="837">
        <v>12.494069478908189</v>
      </c>
      <c r="R16" s="850">
        <v>535.65000000000009</v>
      </c>
    </row>
    <row r="17" spans="1:18" ht="14.4" customHeight="1" x14ac:dyDescent="0.3">
      <c r="A17" s="831" t="s">
        <v>3664</v>
      </c>
      <c r="B17" s="832" t="s">
        <v>3665</v>
      </c>
      <c r="C17" s="832" t="s">
        <v>583</v>
      </c>
      <c r="D17" s="832" t="s">
        <v>3666</v>
      </c>
      <c r="E17" s="832" t="s">
        <v>3680</v>
      </c>
      <c r="F17" s="832" t="s">
        <v>661</v>
      </c>
      <c r="G17" s="849"/>
      <c r="H17" s="849"/>
      <c r="I17" s="832"/>
      <c r="J17" s="832"/>
      <c r="K17" s="849">
        <v>2</v>
      </c>
      <c r="L17" s="849">
        <v>33.6</v>
      </c>
      <c r="M17" s="832"/>
      <c r="N17" s="832">
        <v>16.8</v>
      </c>
      <c r="O17" s="849">
        <v>3</v>
      </c>
      <c r="P17" s="849">
        <v>50.400000000000006</v>
      </c>
      <c r="Q17" s="837"/>
      <c r="R17" s="850">
        <v>16.8</v>
      </c>
    </row>
    <row r="18" spans="1:18" ht="14.4" customHeight="1" x14ac:dyDescent="0.3">
      <c r="A18" s="831" t="s">
        <v>3664</v>
      </c>
      <c r="B18" s="832" t="s">
        <v>3665</v>
      </c>
      <c r="C18" s="832" t="s">
        <v>583</v>
      </c>
      <c r="D18" s="832" t="s">
        <v>3666</v>
      </c>
      <c r="E18" s="832" t="s">
        <v>3681</v>
      </c>
      <c r="F18" s="832" t="s">
        <v>3682</v>
      </c>
      <c r="G18" s="849"/>
      <c r="H18" s="849"/>
      <c r="I18" s="832"/>
      <c r="J18" s="832"/>
      <c r="K18" s="849">
        <v>0.4</v>
      </c>
      <c r="L18" s="849">
        <v>21.78</v>
      </c>
      <c r="M18" s="832"/>
      <c r="N18" s="832">
        <v>54.45</v>
      </c>
      <c r="O18" s="849"/>
      <c r="P18" s="849"/>
      <c r="Q18" s="837"/>
      <c r="R18" s="850"/>
    </row>
    <row r="19" spans="1:18" ht="14.4" customHeight="1" x14ac:dyDescent="0.3">
      <c r="A19" s="831" t="s">
        <v>3664</v>
      </c>
      <c r="B19" s="832" t="s">
        <v>3665</v>
      </c>
      <c r="C19" s="832" t="s">
        <v>583</v>
      </c>
      <c r="D19" s="832" t="s">
        <v>3666</v>
      </c>
      <c r="E19" s="832" t="s">
        <v>3683</v>
      </c>
      <c r="F19" s="832" t="s">
        <v>828</v>
      </c>
      <c r="G19" s="849">
        <v>2.02</v>
      </c>
      <c r="H19" s="849">
        <v>245.97</v>
      </c>
      <c r="I19" s="832">
        <v>1</v>
      </c>
      <c r="J19" s="832">
        <v>121.76732673267327</v>
      </c>
      <c r="K19" s="849"/>
      <c r="L19" s="849"/>
      <c r="M19" s="832"/>
      <c r="N19" s="832"/>
      <c r="O19" s="849">
        <v>0.04</v>
      </c>
      <c r="P19" s="849">
        <v>4.8600000000000003</v>
      </c>
      <c r="Q19" s="837">
        <v>1.9758507135016468E-2</v>
      </c>
      <c r="R19" s="850">
        <v>121.5</v>
      </c>
    </row>
    <row r="20" spans="1:18" ht="14.4" customHeight="1" x14ac:dyDescent="0.3">
      <c r="A20" s="831" t="s">
        <v>3664</v>
      </c>
      <c r="B20" s="832" t="s">
        <v>3665</v>
      </c>
      <c r="C20" s="832" t="s">
        <v>583</v>
      </c>
      <c r="D20" s="832" t="s">
        <v>3666</v>
      </c>
      <c r="E20" s="832" t="s">
        <v>3684</v>
      </c>
      <c r="F20" s="832" t="s">
        <v>828</v>
      </c>
      <c r="G20" s="849"/>
      <c r="H20" s="849"/>
      <c r="I20" s="832"/>
      <c r="J20" s="832"/>
      <c r="K20" s="849">
        <v>0.03</v>
      </c>
      <c r="L20" s="849">
        <v>6.02</v>
      </c>
      <c r="M20" s="832"/>
      <c r="N20" s="832">
        <v>200.66666666666666</v>
      </c>
      <c r="O20" s="849">
        <v>0.09</v>
      </c>
      <c r="P20" s="849">
        <v>18.059999999999999</v>
      </c>
      <c r="Q20" s="837"/>
      <c r="R20" s="850">
        <v>200.66666666666666</v>
      </c>
    </row>
    <row r="21" spans="1:18" ht="14.4" customHeight="1" x14ac:dyDescent="0.3">
      <c r="A21" s="831" t="s">
        <v>3664</v>
      </c>
      <c r="B21" s="832" t="s">
        <v>3665</v>
      </c>
      <c r="C21" s="832" t="s">
        <v>583</v>
      </c>
      <c r="D21" s="832" t="s">
        <v>3666</v>
      </c>
      <c r="E21" s="832" t="s">
        <v>3685</v>
      </c>
      <c r="F21" s="832" t="s">
        <v>828</v>
      </c>
      <c r="G21" s="849">
        <v>3.1999999999999993</v>
      </c>
      <c r="H21" s="849">
        <v>780.16</v>
      </c>
      <c r="I21" s="832">
        <v>1</v>
      </c>
      <c r="J21" s="832">
        <v>243.80000000000004</v>
      </c>
      <c r="K21" s="849">
        <v>5.3999999999999986</v>
      </c>
      <c r="L21" s="849">
        <v>1314.3600000000001</v>
      </c>
      <c r="M21" s="832">
        <v>1.6847313371616082</v>
      </c>
      <c r="N21" s="832">
        <v>243.40000000000009</v>
      </c>
      <c r="O21" s="849">
        <v>11.2</v>
      </c>
      <c r="P21" s="849">
        <v>2726.53</v>
      </c>
      <c r="Q21" s="837">
        <v>3.4948343929450374</v>
      </c>
      <c r="R21" s="850">
        <v>243.44017857142862</v>
      </c>
    </row>
    <row r="22" spans="1:18" ht="14.4" customHeight="1" x14ac:dyDescent="0.3">
      <c r="A22" s="831" t="s">
        <v>3664</v>
      </c>
      <c r="B22" s="832" t="s">
        <v>3665</v>
      </c>
      <c r="C22" s="832" t="s">
        <v>583</v>
      </c>
      <c r="D22" s="832" t="s">
        <v>3666</v>
      </c>
      <c r="E22" s="832" t="s">
        <v>3686</v>
      </c>
      <c r="F22" s="832" t="s">
        <v>3687</v>
      </c>
      <c r="G22" s="849">
        <v>1.5</v>
      </c>
      <c r="H22" s="849">
        <v>56.3</v>
      </c>
      <c r="I22" s="832">
        <v>1</v>
      </c>
      <c r="J22" s="832">
        <v>37.533333333333331</v>
      </c>
      <c r="K22" s="849">
        <v>4.7000000000000011</v>
      </c>
      <c r="L22" s="849">
        <v>176.25</v>
      </c>
      <c r="M22" s="832">
        <v>3.1305506216696273</v>
      </c>
      <c r="N22" s="832">
        <v>37.499999999999993</v>
      </c>
      <c r="O22" s="849"/>
      <c r="P22" s="849"/>
      <c r="Q22" s="837"/>
      <c r="R22" s="850"/>
    </row>
    <row r="23" spans="1:18" ht="14.4" customHeight="1" x14ac:dyDescent="0.3">
      <c r="A23" s="831" t="s">
        <v>3664</v>
      </c>
      <c r="B23" s="832" t="s">
        <v>3665</v>
      </c>
      <c r="C23" s="832" t="s">
        <v>583</v>
      </c>
      <c r="D23" s="832" t="s">
        <v>3666</v>
      </c>
      <c r="E23" s="832" t="s">
        <v>3688</v>
      </c>
      <c r="F23" s="832" t="s">
        <v>669</v>
      </c>
      <c r="G23" s="849"/>
      <c r="H23" s="849"/>
      <c r="I23" s="832"/>
      <c r="J23" s="832"/>
      <c r="K23" s="849"/>
      <c r="L23" s="849"/>
      <c r="M23" s="832"/>
      <c r="N23" s="832"/>
      <c r="O23" s="849">
        <v>0.8</v>
      </c>
      <c r="P23" s="849">
        <v>21.95</v>
      </c>
      <c r="Q23" s="837"/>
      <c r="R23" s="850">
        <v>27.437499999999996</v>
      </c>
    </row>
    <row r="24" spans="1:18" ht="14.4" customHeight="1" x14ac:dyDescent="0.3">
      <c r="A24" s="831" t="s">
        <v>3664</v>
      </c>
      <c r="B24" s="832" t="s">
        <v>3665</v>
      </c>
      <c r="C24" s="832" t="s">
        <v>583</v>
      </c>
      <c r="D24" s="832" t="s">
        <v>3666</v>
      </c>
      <c r="E24" s="832" t="s">
        <v>3689</v>
      </c>
      <c r="F24" s="832" t="s">
        <v>1546</v>
      </c>
      <c r="G24" s="849"/>
      <c r="H24" s="849"/>
      <c r="I24" s="832"/>
      <c r="J24" s="832"/>
      <c r="K24" s="849"/>
      <c r="L24" s="849"/>
      <c r="M24" s="832"/>
      <c r="N24" s="832"/>
      <c r="O24" s="849">
        <v>4.7</v>
      </c>
      <c r="P24" s="849">
        <v>232.17999999999998</v>
      </c>
      <c r="Q24" s="837"/>
      <c r="R24" s="850">
        <v>49.399999999999991</v>
      </c>
    </row>
    <row r="25" spans="1:18" ht="14.4" customHeight="1" x14ac:dyDescent="0.3">
      <c r="A25" s="831" t="s">
        <v>3664</v>
      </c>
      <c r="B25" s="832" t="s">
        <v>3665</v>
      </c>
      <c r="C25" s="832" t="s">
        <v>583</v>
      </c>
      <c r="D25" s="832" t="s">
        <v>3690</v>
      </c>
      <c r="E25" s="832" t="s">
        <v>3691</v>
      </c>
      <c r="F25" s="832" t="s">
        <v>3692</v>
      </c>
      <c r="G25" s="849">
        <v>4</v>
      </c>
      <c r="H25" s="849">
        <v>970.56</v>
      </c>
      <c r="I25" s="832">
        <v>1</v>
      </c>
      <c r="J25" s="832">
        <v>242.64</v>
      </c>
      <c r="K25" s="849">
        <v>1</v>
      </c>
      <c r="L25" s="849">
        <v>242.64</v>
      </c>
      <c r="M25" s="832">
        <v>0.25</v>
      </c>
      <c r="N25" s="832">
        <v>242.64</v>
      </c>
      <c r="O25" s="849"/>
      <c r="P25" s="849"/>
      <c r="Q25" s="837"/>
      <c r="R25" s="850"/>
    </row>
    <row r="26" spans="1:18" ht="14.4" customHeight="1" x14ac:dyDescent="0.3">
      <c r="A26" s="831" t="s">
        <v>3664</v>
      </c>
      <c r="B26" s="832" t="s">
        <v>3665</v>
      </c>
      <c r="C26" s="832" t="s">
        <v>583</v>
      </c>
      <c r="D26" s="832" t="s">
        <v>3690</v>
      </c>
      <c r="E26" s="832" t="s">
        <v>3693</v>
      </c>
      <c r="F26" s="832" t="s">
        <v>3694</v>
      </c>
      <c r="G26" s="849">
        <v>3</v>
      </c>
      <c r="H26" s="849">
        <v>727.92</v>
      </c>
      <c r="I26" s="832">
        <v>1</v>
      </c>
      <c r="J26" s="832">
        <v>242.64</v>
      </c>
      <c r="K26" s="849">
        <v>16</v>
      </c>
      <c r="L26" s="849">
        <v>3882.2400000000002</v>
      </c>
      <c r="M26" s="832">
        <v>5.3333333333333339</v>
      </c>
      <c r="N26" s="832">
        <v>242.64000000000001</v>
      </c>
      <c r="O26" s="849">
        <v>20</v>
      </c>
      <c r="P26" s="849">
        <v>4852.7999999999993</v>
      </c>
      <c r="Q26" s="837">
        <v>6.6666666666666661</v>
      </c>
      <c r="R26" s="850">
        <v>242.63999999999996</v>
      </c>
    </row>
    <row r="27" spans="1:18" ht="14.4" customHeight="1" x14ac:dyDescent="0.3">
      <c r="A27" s="831" t="s">
        <v>3664</v>
      </c>
      <c r="B27" s="832" t="s">
        <v>3665</v>
      </c>
      <c r="C27" s="832" t="s">
        <v>583</v>
      </c>
      <c r="D27" s="832" t="s">
        <v>3690</v>
      </c>
      <c r="E27" s="832" t="s">
        <v>3695</v>
      </c>
      <c r="F27" s="832" t="s">
        <v>3696</v>
      </c>
      <c r="G27" s="849"/>
      <c r="H27" s="849"/>
      <c r="I27" s="832"/>
      <c r="J27" s="832"/>
      <c r="K27" s="849">
        <v>2</v>
      </c>
      <c r="L27" s="849">
        <v>485.28</v>
      </c>
      <c r="M27" s="832"/>
      <c r="N27" s="832">
        <v>242.64</v>
      </c>
      <c r="O27" s="849"/>
      <c r="P27" s="849"/>
      <c r="Q27" s="837"/>
      <c r="R27" s="850"/>
    </row>
    <row r="28" spans="1:18" ht="14.4" customHeight="1" x14ac:dyDescent="0.3">
      <c r="A28" s="831" t="s">
        <v>3664</v>
      </c>
      <c r="B28" s="832" t="s">
        <v>3665</v>
      </c>
      <c r="C28" s="832" t="s">
        <v>583</v>
      </c>
      <c r="D28" s="832" t="s">
        <v>3690</v>
      </c>
      <c r="E28" s="832" t="s">
        <v>3697</v>
      </c>
      <c r="F28" s="832" t="s">
        <v>3698</v>
      </c>
      <c r="G28" s="849">
        <v>43</v>
      </c>
      <c r="H28" s="849">
        <v>19307</v>
      </c>
      <c r="I28" s="832">
        <v>1</v>
      </c>
      <c r="J28" s="832">
        <v>449</v>
      </c>
      <c r="K28" s="849">
        <v>47</v>
      </c>
      <c r="L28" s="849">
        <v>21103</v>
      </c>
      <c r="M28" s="832">
        <v>1.0930232558139534</v>
      </c>
      <c r="N28" s="832">
        <v>449</v>
      </c>
      <c r="O28" s="849">
        <v>48</v>
      </c>
      <c r="P28" s="849">
        <v>21552</v>
      </c>
      <c r="Q28" s="837">
        <v>1.1162790697674418</v>
      </c>
      <c r="R28" s="850">
        <v>449</v>
      </c>
    </row>
    <row r="29" spans="1:18" ht="14.4" customHeight="1" x14ac:dyDescent="0.3">
      <c r="A29" s="831" t="s">
        <v>3664</v>
      </c>
      <c r="B29" s="832" t="s">
        <v>3665</v>
      </c>
      <c r="C29" s="832" t="s">
        <v>583</v>
      </c>
      <c r="D29" s="832" t="s">
        <v>3690</v>
      </c>
      <c r="E29" s="832" t="s">
        <v>3699</v>
      </c>
      <c r="F29" s="832" t="s">
        <v>3698</v>
      </c>
      <c r="G29" s="849">
        <v>24</v>
      </c>
      <c r="H29" s="849">
        <v>12000</v>
      </c>
      <c r="I29" s="832">
        <v>1</v>
      </c>
      <c r="J29" s="832">
        <v>500</v>
      </c>
      <c r="K29" s="849">
        <v>12</v>
      </c>
      <c r="L29" s="849">
        <v>6000</v>
      </c>
      <c r="M29" s="832">
        <v>0.5</v>
      </c>
      <c r="N29" s="832">
        <v>500</v>
      </c>
      <c r="O29" s="849">
        <v>13</v>
      </c>
      <c r="P29" s="849">
        <v>6500</v>
      </c>
      <c r="Q29" s="837">
        <v>0.54166666666666663</v>
      </c>
      <c r="R29" s="850">
        <v>500</v>
      </c>
    </row>
    <row r="30" spans="1:18" ht="14.4" customHeight="1" x14ac:dyDescent="0.3">
      <c r="A30" s="831" t="s">
        <v>3664</v>
      </c>
      <c r="B30" s="832" t="s">
        <v>3665</v>
      </c>
      <c r="C30" s="832" t="s">
        <v>583</v>
      </c>
      <c r="D30" s="832" t="s">
        <v>3661</v>
      </c>
      <c r="E30" s="832" t="s">
        <v>3700</v>
      </c>
      <c r="F30" s="832" t="s">
        <v>3701</v>
      </c>
      <c r="G30" s="849">
        <v>24</v>
      </c>
      <c r="H30" s="849">
        <v>1872</v>
      </c>
      <c r="I30" s="832">
        <v>1</v>
      </c>
      <c r="J30" s="832">
        <v>78</v>
      </c>
      <c r="K30" s="849">
        <v>19</v>
      </c>
      <c r="L30" s="849">
        <v>1482</v>
      </c>
      <c r="M30" s="832">
        <v>0.79166666666666663</v>
      </c>
      <c r="N30" s="832">
        <v>78</v>
      </c>
      <c r="O30" s="849">
        <v>18</v>
      </c>
      <c r="P30" s="849">
        <v>1422</v>
      </c>
      <c r="Q30" s="837">
        <v>0.75961538461538458</v>
      </c>
      <c r="R30" s="850">
        <v>79</v>
      </c>
    </row>
    <row r="31" spans="1:18" ht="14.4" customHeight="1" x14ac:dyDescent="0.3">
      <c r="A31" s="831" t="s">
        <v>3664</v>
      </c>
      <c r="B31" s="832" t="s">
        <v>3665</v>
      </c>
      <c r="C31" s="832" t="s">
        <v>583</v>
      </c>
      <c r="D31" s="832" t="s">
        <v>3661</v>
      </c>
      <c r="E31" s="832" t="s">
        <v>3702</v>
      </c>
      <c r="F31" s="832" t="s">
        <v>3703</v>
      </c>
      <c r="G31" s="849">
        <v>239</v>
      </c>
      <c r="H31" s="849">
        <v>35133</v>
      </c>
      <c r="I31" s="832">
        <v>1</v>
      </c>
      <c r="J31" s="832">
        <v>147</v>
      </c>
      <c r="K31" s="849">
        <v>441</v>
      </c>
      <c r="L31" s="849">
        <v>64827</v>
      </c>
      <c r="M31" s="832">
        <v>1.8451882845188285</v>
      </c>
      <c r="N31" s="832">
        <v>147</v>
      </c>
      <c r="O31" s="849">
        <v>651</v>
      </c>
      <c r="P31" s="849">
        <v>98301</v>
      </c>
      <c r="Q31" s="837">
        <v>2.7979677226539152</v>
      </c>
      <c r="R31" s="850">
        <v>151</v>
      </c>
    </row>
    <row r="32" spans="1:18" ht="14.4" customHeight="1" x14ac:dyDescent="0.3">
      <c r="A32" s="831" t="s">
        <v>3664</v>
      </c>
      <c r="B32" s="832" t="s">
        <v>3665</v>
      </c>
      <c r="C32" s="832" t="s">
        <v>583</v>
      </c>
      <c r="D32" s="832" t="s">
        <v>3661</v>
      </c>
      <c r="E32" s="832" t="s">
        <v>3704</v>
      </c>
      <c r="F32" s="832" t="s">
        <v>3705</v>
      </c>
      <c r="G32" s="849">
        <v>116</v>
      </c>
      <c r="H32" s="849">
        <v>4292</v>
      </c>
      <c r="I32" s="832">
        <v>1</v>
      </c>
      <c r="J32" s="832">
        <v>37</v>
      </c>
      <c r="K32" s="849">
        <v>121</v>
      </c>
      <c r="L32" s="849">
        <v>4477</v>
      </c>
      <c r="M32" s="832">
        <v>1.0431034482758621</v>
      </c>
      <c r="N32" s="832">
        <v>37</v>
      </c>
      <c r="O32" s="849">
        <v>121</v>
      </c>
      <c r="P32" s="849">
        <v>4598</v>
      </c>
      <c r="Q32" s="837">
        <v>1.0712954333643989</v>
      </c>
      <c r="R32" s="850">
        <v>38</v>
      </c>
    </row>
    <row r="33" spans="1:18" ht="14.4" customHeight="1" x14ac:dyDescent="0.3">
      <c r="A33" s="831" t="s">
        <v>3664</v>
      </c>
      <c r="B33" s="832" t="s">
        <v>3665</v>
      </c>
      <c r="C33" s="832" t="s">
        <v>583</v>
      </c>
      <c r="D33" s="832" t="s">
        <v>3661</v>
      </c>
      <c r="E33" s="832" t="s">
        <v>3706</v>
      </c>
      <c r="F33" s="832" t="s">
        <v>3707</v>
      </c>
      <c r="G33" s="849">
        <v>6</v>
      </c>
      <c r="H33" s="849">
        <v>696</v>
      </c>
      <c r="I33" s="832">
        <v>1</v>
      </c>
      <c r="J33" s="832">
        <v>116</v>
      </c>
      <c r="K33" s="849">
        <v>2</v>
      </c>
      <c r="L33" s="849">
        <v>234</v>
      </c>
      <c r="M33" s="832">
        <v>0.33620689655172414</v>
      </c>
      <c r="N33" s="832">
        <v>117</v>
      </c>
      <c r="O33" s="849"/>
      <c r="P33" s="849"/>
      <c r="Q33" s="837"/>
      <c r="R33" s="850"/>
    </row>
    <row r="34" spans="1:18" ht="14.4" customHeight="1" x14ac:dyDescent="0.3">
      <c r="A34" s="831" t="s">
        <v>3664</v>
      </c>
      <c r="B34" s="832" t="s">
        <v>3665</v>
      </c>
      <c r="C34" s="832" t="s">
        <v>583</v>
      </c>
      <c r="D34" s="832" t="s">
        <v>3661</v>
      </c>
      <c r="E34" s="832" t="s">
        <v>3708</v>
      </c>
      <c r="F34" s="832" t="s">
        <v>3709</v>
      </c>
      <c r="G34" s="849">
        <v>31</v>
      </c>
      <c r="H34" s="849">
        <v>3999</v>
      </c>
      <c r="I34" s="832">
        <v>1</v>
      </c>
      <c r="J34" s="832">
        <v>129</v>
      </c>
      <c r="K34" s="849">
        <v>28</v>
      </c>
      <c r="L34" s="849">
        <v>3640</v>
      </c>
      <c r="M34" s="832">
        <v>0.9102275568892223</v>
      </c>
      <c r="N34" s="832">
        <v>130</v>
      </c>
      <c r="O34" s="849">
        <v>74</v>
      </c>
      <c r="P34" s="849">
        <v>9694</v>
      </c>
      <c r="Q34" s="837">
        <v>2.4241060265066268</v>
      </c>
      <c r="R34" s="850">
        <v>131</v>
      </c>
    </row>
    <row r="35" spans="1:18" ht="14.4" customHeight="1" x14ac:dyDescent="0.3">
      <c r="A35" s="831" t="s">
        <v>3664</v>
      </c>
      <c r="B35" s="832" t="s">
        <v>3665</v>
      </c>
      <c r="C35" s="832" t="s">
        <v>583</v>
      </c>
      <c r="D35" s="832" t="s">
        <v>3661</v>
      </c>
      <c r="E35" s="832" t="s">
        <v>3710</v>
      </c>
      <c r="F35" s="832" t="s">
        <v>3711</v>
      </c>
      <c r="G35" s="849">
        <v>1138</v>
      </c>
      <c r="H35" s="849">
        <v>285638</v>
      </c>
      <c r="I35" s="832">
        <v>1</v>
      </c>
      <c r="J35" s="832">
        <v>251</v>
      </c>
      <c r="K35" s="849">
        <v>1109</v>
      </c>
      <c r="L35" s="849">
        <v>279468</v>
      </c>
      <c r="M35" s="832">
        <v>0.97839923259510286</v>
      </c>
      <c r="N35" s="832">
        <v>252</v>
      </c>
      <c r="O35" s="849">
        <v>1120</v>
      </c>
      <c r="P35" s="849">
        <v>284480</v>
      </c>
      <c r="Q35" s="837">
        <v>0.99594591755998851</v>
      </c>
      <c r="R35" s="850">
        <v>254</v>
      </c>
    </row>
    <row r="36" spans="1:18" ht="14.4" customHeight="1" x14ac:dyDescent="0.3">
      <c r="A36" s="831" t="s">
        <v>3664</v>
      </c>
      <c r="B36" s="832" t="s">
        <v>3665</v>
      </c>
      <c r="C36" s="832" t="s">
        <v>583</v>
      </c>
      <c r="D36" s="832" t="s">
        <v>3661</v>
      </c>
      <c r="E36" s="832" t="s">
        <v>3712</v>
      </c>
      <c r="F36" s="832" t="s">
        <v>3713</v>
      </c>
      <c r="G36" s="849">
        <v>44</v>
      </c>
      <c r="H36" s="849">
        <v>30844</v>
      </c>
      <c r="I36" s="832">
        <v>1</v>
      </c>
      <c r="J36" s="832">
        <v>701</v>
      </c>
      <c r="K36" s="849">
        <v>59</v>
      </c>
      <c r="L36" s="849">
        <v>41418</v>
      </c>
      <c r="M36" s="832">
        <v>1.3428219426792893</v>
      </c>
      <c r="N36" s="832">
        <v>702</v>
      </c>
      <c r="O36" s="849">
        <v>59</v>
      </c>
      <c r="P36" s="849">
        <v>41713</v>
      </c>
      <c r="Q36" s="837">
        <v>1.3523862015302814</v>
      </c>
      <c r="R36" s="850">
        <v>707</v>
      </c>
    </row>
    <row r="37" spans="1:18" ht="14.4" customHeight="1" x14ac:dyDescent="0.3">
      <c r="A37" s="831" t="s">
        <v>3664</v>
      </c>
      <c r="B37" s="832" t="s">
        <v>3665</v>
      </c>
      <c r="C37" s="832" t="s">
        <v>583</v>
      </c>
      <c r="D37" s="832" t="s">
        <v>3661</v>
      </c>
      <c r="E37" s="832" t="s">
        <v>3714</v>
      </c>
      <c r="F37" s="832" t="s">
        <v>3715</v>
      </c>
      <c r="G37" s="849">
        <v>1</v>
      </c>
      <c r="H37" s="849">
        <v>355</v>
      </c>
      <c r="I37" s="832">
        <v>1</v>
      </c>
      <c r="J37" s="832">
        <v>355</v>
      </c>
      <c r="K37" s="849">
        <v>4</v>
      </c>
      <c r="L37" s="849">
        <v>1420</v>
      </c>
      <c r="M37" s="832">
        <v>4</v>
      </c>
      <c r="N37" s="832">
        <v>355</v>
      </c>
      <c r="O37" s="849">
        <v>5</v>
      </c>
      <c r="P37" s="849">
        <v>1790</v>
      </c>
      <c r="Q37" s="837">
        <v>5.042253521126761</v>
      </c>
      <c r="R37" s="850">
        <v>358</v>
      </c>
    </row>
    <row r="38" spans="1:18" ht="14.4" customHeight="1" x14ac:dyDescent="0.3">
      <c r="A38" s="831" t="s">
        <v>3664</v>
      </c>
      <c r="B38" s="832" t="s">
        <v>3665</v>
      </c>
      <c r="C38" s="832" t="s">
        <v>583</v>
      </c>
      <c r="D38" s="832" t="s">
        <v>3661</v>
      </c>
      <c r="E38" s="832" t="s">
        <v>3716</v>
      </c>
      <c r="F38" s="832" t="s">
        <v>3717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723</v>
      </c>
      <c r="Q38" s="837"/>
      <c r="R38" s="850">
        <v>723</v>
      </c>
    </row>
    <row r="39" spans="1:18" ht="14.4" customHeight="1" x14ac:dyDescent="0.3">
      <c r="A39" s="831" t="s">
        <v>3664</v>
      </c>
      <c r="B39" s="832" t="s">
        <v>3665</v>
      </c>
      <c r="C39" s="832" t="s">
        <v>583</v>
      </c>
      <c r="D39" s="832" t="s">
        <v>3661</v>
      </c>
      <c r="E39" s="832" t="s">
        <v>3718</v>
      </c>
      <c r="F39" s="832" t="s">
        <v>3719</v>
      </c>
      <c r="G39" s="849">
        <v>382</v>
      </c>
      <c r="H39" s="849">
        <v>12733.34</v>
      </c>
      <c r="I39" s="832">
        <v>1</v>
      </c>
      <c r="J39" s="832">
        <v>33.333350785340315</v>
      </c>
      <c r="K39" s="849">
        <v>455</v>
      </c>
      <c r="L39" s="849">
        <v>15166.65</v>
      </c>
      <c r="M39" s="832">
        <v>1.1910975439279874</v>
      </c>
      <c r="N39" s="832">
        <v>33.333296703296703</v>
      </c>
      <c r="O39" s="849">
        <v>520</v>
      </c>
      <c r="P39" s="849">
        <v>17333.309999999998</v>
      </c>
      <c r="Q39" s="837">
        <v>1.3612539993434556</v>
      </c>
      <c r="R39" s="850">
        <v>33.333288461538459</v>
      </c>
    </row>
    <row r="40" spans="1:18" ht="14.4" customHeight="1" x14ac:dyDescent="0.3">
      <c r="A40" s="831" t="s">
        <v>3664</v>
      </c>
      <c r="B40" s="832" t="s">
        <v>3665</v>
      </c>
      <c r="C40" s="832" t="s">
        <v>583</v>
      </c>
      <c r="D40" s="832" t="s">
        <v>3661</v>
      </c>
      <c r="E40" s="832" t="s">
        <v>3720</v>
      </c>
      <c r="F40" s="832" t="s">
        <v>3721</v>
      </c>
      <c r="G40" s="849">
        <v>51</v>
      </c>
      <c r="H40" s="849">
        <v>5916</v>
      </c>
      <c r="I40" s="832">
        <v>1</v>
      </c>
      <c r="J40" s="832">
        <v>116</v>
      </c>
      <c r="K40" s="849">
        <v>61</v>
      </c>
      <c r="L40" s="849">
        <v>7076</v>
      </c>
      <c r="M40" s="832">
        <v>1.196078431372549</v>
      </c>
      <c r="N40" s="832">
        <v>116</v>
      </c>
      <c r="O40" s="849">
        <v>44</v>
      </c>
      <c r="P40" s="849">
        <v>5104</v>
      </c>
      <c r="Q40" s="837">
        <v>0.86274509803921573</v>
      </c>
      <c r="R40" s="850">
        <v>116</v>
      </c>
    </row>
    <row r="41" spans="1:18" ht="14.4" customHeight="1" x14ac:dyDescent="0.3">
      <c r="A41" s="831" t="s">
        <v>3664</v>
      </c>
      <c r="B41" s="832" t="s">
        <v>3665</v>
      </c>
      <c r="C41" s="832" t="s">
        <v>583</v>
      </c>
      <c r="D41" s="832" t="s">
        <v>3661</v>
      </c>
      <c r="E41" s="832" t="s">
        <v>3722</v>
      </c>
      <c r="F41" s="832" t="s">
        <v>3723</v>
      </c>
      <c r="G41" s="849">
        <v>509</v>
      </c>
      <c r="H41" s="849">
        <v>61080</v>
      </c>
      <c r="I41" s="832">
        <v>1</v>
      </c>
      <c r="J41" s="832">
        <v>120</v>
      </c>
      <c r="K41" s="849">
        <v>908</v>
      </c>
      <c r="L41" s="849">
        <v>109868</v>
      </c>
      <c r="M41" s="832">
        <v>1.7987557301899149</v>
      </c>
      <c r="N41" s="832">
        <v>121</v>
      </c>
      <c r="O41" s="849">
        <v>1266</v>
      </c>
      <c r="P41" s="849">
        <v>154452</v>
      </c>
      <c r="Q41" s="837">
        <v>2.5286836935166992</v>
      </c>
      <c r="R41" s="850">
        <v>122</v>
      </c>
    </row>
    <row r="42" spans="1:18" ht="14.4" customHeight="1" x14ac:dyDescent="0.3">
      <c r="A42" s="831" t="s">
        <v>3664</v>
      </c>
      <c r="B42" s="832" t="s">
        <v>3665</v>
      </c>
      <c r="C42" s="832" t="s">
        <v>583</v>
      </c>
      <c r="D42" s="832" t="s">
        <v>3661</v>
      </c>
      <c r="E42" s="832" t="s">
        <v>3724</v>
      </c>
      <c r="F42" s="832" t="s">
        <v>3725</v>
      </c>
      <c r="G42" s="849">
        <v>14</v>
      </c>
      <c r="H42" s="849">
        <v>448</v>
      </c>
      <c r="I42" s="832">
        <v>1</v>
      </c>
      <c r="J42" s="832">
        <v>32</v>
      </c>
      <c r="K42" s="849">
        <v>5</v>
      </c>
      <c r="L42" s="849">
        <v>160</v>
      </c>
      <c r="M42" s="832">
        <v>0.35714285714285715</v>
      </c>
      <c r="N42" s="832">
        <v>32</v>
      </c>
      <c r="O42" s="849">
        <v>11</v>
      </c>
      <c r="P42" s="849">
        <v>363</v>
      </c>
      <c r="Q42" s="837">
        <v>0.8102678571428571</v>
      </c>
      <c r="R42" s="850">
        <v>33</v>
      </c>
    </row>
    <row r="43" spans="1:18" ht="14.4" customHeight="1" x14ac:dyDescent="0.3">
      <c r="A43" s="831" t="s">
        <v>3664</v>
      </c>
      <c r="B43" s="832" t="s">
        <v>3665</v>
      </c>
      <c r="C43" s="832" t="s">
        <v>583</v>
      </c>
      <c r="D43" s="832" t="s">
        <v>3661</v>
      </c>
      <c r="E43" s="832" t="s">
        <v>3726</v>
      </c>
      <c r="F43" s="832" t="s">
        <v>3727</v>
      </c>
      <c r="G43" s="849">
        <v>15</v>
      </c>
      <c r="H43" s="849">
        <v>1110</v>
      </c>
      <c r="I43" s="832">
        <v>1</v>
      </c>
      <c r="J43" s="832">
        <v>74</v>
      </c>
      <c r="K43" s="849">
        <v>7</v>
      </c>
      <c r="L43" s="849">
        <v>518</v>
      </c>
      <c r="M43" s="832">
        <v>0.46666666666666667</v>
      </c>
      <c r="N43" s="832">
        <v>74</v>
      </c>
      <c r="O43" s="849">
        <v>5</v>
      </c>
      <c r="P43" s="849">
        <v>375</v>
      </c>
      <c r="Q43" s="837">
        <v>0.33783783783783783</v>
      </c>
      <c r="R43" s="850">
        <v>75</v>
      </c>
    </row>
    <row r="44" spans="1:18" ht="14.4" customHeight="1" x14ac:dyDescent="0.3">
      <c r="A44" s="831" t="s">
        <v>3664</v>
      </c>
      <c r="B44" s="832" t="s">
        <v>3665</v>
      </c>
      <c r="C44" s="832" t="s">
        <v>583</v>
      </c>
      <c r="D44" s="832" t="s">
        <v>3661</v>
      </c>
      <c r="E44" s="832" t="s">
        <v>3728</v>
      </c>
      <c r="F44" s="832" t="s">
        <v>3729</v>
      </c>
      <c r="G44" s="849">
        <v>64</v>
      </c>
      <c r="H44" s="849">
        <v>4928</v>
      </c>
      <c r="I44" s="832">
        <v>1</v>
      </c>
      <c r="J44" s="832">
        <v>77</v>
      </c>
      <c r="K44" s="849">
        <v>115</v>
      </c>
      <c r="L44" s="849">
        <v>8855</v>
      </c>
      <c r="M44" s="832">
        <v>1.796875</v>
      </c>
      <c r="N44" s="832">
        <v>77</v>
      </c>
      <c r="O44" s="849">
        <v>169</v>
      </c>
      <c r="P44" s="849">
        <v>13182</v>
      </c>
      <c r="Q44" s="837">
        <v>2.674918831168831</v>
      </c>
      <c r="R44" s="850">
        <v>78</v>
      </c>
    </row>
    <row r="45" spans="1:18" ht="14.4" customHeight="1" x14ac:dyDescent="0.3">
      <c r="A45" s="831" t="s">
        <v>3664</v>
      </c>
      <c r="B45" s="832" t="s">
        <v>3665</v>
      </c>
      <c r="C45" s="832" t="s">
        <v>583</v>
      </c>
      <c r="D45" s="832" t="s">
        <v>3661</v>
      </c>
      <c r="E45" s="832" t="s">
        <v>3730</v>
      </c>
      <c r="F45" s="832" t="s">
        <v>3731</v>
      </c>
      <c r="G45" s="849">
        <v>7</v>
      </c>
      <c r="H45" s="849">
        <v>4333</v>
      </c>
      <c r="I45" s="832">
        <v>1</v>
      </c>
      <c r="J45" s="832">
        <v>619</v>
      </c>
      <c r="K45" s="849">
        <v>47</v>
      </c>
      <c r="L45" s="849">
        <v>29140</v>
      </c>
      <c r="M45" s="832">
        <v>6.7251327025155785</v>
      </c>
      <c r="N45" s="832">
        <v>620</v>
      </c>
      <c r="O45" s="849">
        <v>47</v>
      </c>
      <c r="P45" s="849">
        <v>29234</v>
      </c>
      <c r="Q45" s="837">
        <v>6.7468266789753057</v>
      </c>
      <c r="R45" s="850">
        <v>622</v>
      </c>
    </row>
    <row r="46" spans="1:18" ht="14.4" customHeight="1" x14ac:dyDescent="0.3">
      <c r="A46" s="831" t="s">
        <v>3664</v>
      </c>
      <c r="B46" s="832" t="s">
        <v>3665</v>
      </c>
      <c r="C46" s="832" t="s">
        <v>583</v>
      </c>
      <c r="D46" s="832" t="s">
        <v>3661</v>
      </c>
      <c r="E46" s="832" t="s">
        <v>3732</v>
      </c>
      <c r="F46" s="832" t="s">
        <v>3733</v>
      </c>
      <c r="G46" s="849">
        <v>3</v>
      </c>
      <c r="H46" s="849">
        <v>1119</v>
      </c>
      <c r="I46" s="832">
        <v>1</v>
      </c>
      <c r="J46" s="832">
        <v>373</v>
      </c>
      <c r="K46" s="849">
        <v>18</v>
      </c>
      <c r="L46" s="849">
        <v>6732</v>
      </c>
      <c r="M46" s="832">
        <v>6.0160857908847181</v>
      </c>
      <c r="N46" s="832">
        <v>374</v>
      </c>
      <c r="O46" s="849">
        <v>20</v>
      </c>
      <c r="P46" s="849">
        <v>7520</v>
      </c>
      <c r="Q46" s="837">
        <v>6.7202859696157287</v>
      </c>
      <c r="R46" s="850">
        <v>376</v>
      </c>
    </row>
    <row r="47" spans="1:18" ht="14.4" customHeight="1" x14ac:dyDescent="0.3">
      <c r="A47" s="831" t="s">
        <v>3664</v>
      </c>
      <c r="B47" s="832" t="s">
        <v>3665</v>
      </c>
      <c r="C47" s="832" t="s">
        <v>583</v>
      </c>
      <c r="D47" s="832" t="s">
        <v>3661</v>
      </c>
      <c r="E47" s="832" t="s">
        <v>3734</v>
      </c>
      <c r="F47" s="832" t="s">
        <v>3735</v>
      </c>
      <c r="G47" s="849">
        <v>339</v>
      </c>
      <c r="H47" s="849">
        <v>60003</v>
      </c>
      <c r="I47" s="832">
        <v>1</v>
      </c>
      <c r="J47" s="832">
        <v>177</v>
      </c>
      <c r="K47" s="849">
        <v>393</v>
      </c>
      <c r="L47" s="849">
        <v>69954</v>
      </c>
      <c r="M47" s="832">
        <v>1.1658417079146042</v>
      </c>
      <c r="N47" s="832">
        <v>178</v>
      </c>
      <c r="O47" s="849">
        <v>458</v>
      </c>
      <c r="P47" s="849">
        <v>81982</v>
      </c>
      <c r="Q47" s="837">
        <v>1.3662983517490792</v>
      </c>
      <c r="R47" s="850">
        <v>179</v>
      </c>
    </row>
    <row r="48" spans="1:18" ht="14.4" customHeight="1" x14ac:dyDescent="0.3">
      <c r="A48" s="831" t="s">
        <v>3664</v>
      </c>
      <c r="B48" s="832" t="s">
        <v>3665</v>
      </c>
      <c r="C48" s="832" t="s">
        <v>583</v>
      </c>
      <c r="D48" s="832" t="s">
        <v>3661</v>
      </c>
      <c r="E48" s="832" t="s">
        <v>3736</v>
      </c>
      <c r="F48" s="832" t="s">
        <v>3737</v>
      </c>
      <c r="G48" s="849">
        <v>14</v>
      </c>
      <c r="H48" s="849">
        <v>18144</v>
      </c>
      <c r="I48" s="832">
        <v>1</v>
      </c>
      <c r="J48" s="832">
        <v>1296</v>
      </c>
      <c r="K48" s="849">
        <v>15</v>
      </c>
      <c r="L48" s="849">
        <v>19470</v>
      </c>
      <c r="M48" s="832">
        <v>1.0730820105820107</v>
      </c>
      <c r="N48" s="832">
        <v>1298</v>
      </c>
      <c r="O48" s="849">
        <v>17</v>
      </c>
      <c r="P48" s="849">
        <v>22151</v>
      </c>
      <c r="Q48" s="837">
        <v>1.2208443562610229</v>
      </c>
      <c r="R48" s="850">
        <v>1303</v>
      </c>
    </row>
    <row r="49" spans="1:18" ht="14.4" customHeight="1" x14ac:dyDescent="0.3">
      <c r="A49" s="831" t="s">
        <v>3664</v>
      </c>
      <c r="B49" s="832" t="s">
        <v>3665</v>
      </c>
      <c r="C49" s="832" t="s">
        <v>591</v>
      </c>
      <c r="D49" s="832" t="s">
        <v>3690</v>
      </c>
      <c r="E49" s="832" t="s">
        <v>3738</v>
      </c>
      <c r="F49" s="832" t="s">
        <v>3739</v>
      </c>
      <c r="G49" s="849"/>
      <c r="H49" s="849"/>
      <c r="I49" s="832"/>
      <c r="J49" s="832"/>
      <c r="K49" s="849">
        <v>1</v>
      </c>
      <c r="L49" s="849">
        <v>904.75</v>
      </c>
      <c r="M49" s="832"/>
      <c r="N49" s="832">
        <v>904.75</v>
      </c>
      <c r="O49" s="849"/>
      <c r="P49" s="849"/>
      <c r="Q49" s="837"/>
      <c r="R49" s="850"/>
    </row>
    <row r="50" spans="1:18" ht="14.4" customHeight="1" x14ac:dyDescent="0.3">
      <c r="A50" s="831" t="s">
        <v>3664</v>
      </c>
      <c r="B50" s="832" t="s">
        <v>3665</v>
      </c>
      <c r="C50" s="832" t="s">
        <v>591</v>
      </c>
      <c r="D50" s="832" t="s">
        <v>3661</v>
      </c>
      <c r="E50" s="832" t="s">
        <v>3710</v>
      </c>
      <c r="F50" s="832" t="s">
        <v>3711</v>
      </c>
      <c r="G50" s="849">
        <v>211</v>
      </c>
      <c r="H50" s="849">
        <v>52961</v>
      </c>
      <c r="I50" s="832">
        <v>1</v>
      </c>
      <c r="J50" s="832">
        <v>251</v>
      </c>
      <c r="K50" s="849">
        <v>168</v>
      </c>
      <c r="L50" s="849">
        <v>42336</v>
      </c>
      <c r="M50" s="832">
        <v>0.7993806763467457</v>
      </c>
      <c r="N50" s="832">
        <v>252</v>
      </c>
      <c r="O50" s="849">
        <v>152</v>
      </c>
      <c r="P50" s="849">
        <v>38608</v>
      </c>
      <c r="Q50" s="837">
        <v>0.72898925624516153</v>
      </c>
      <c r="R50" s="850">
        <v>254</v>
      </c>
    </row>
    <row r="51" spans="1:18" ht="14.4" customHeight="1" x14ac:dyDescent="0.3">
      <c r="A51" s="831" t="s">
        <v>3664</v>
      </c>
      <c r="B51" s="832" t="s">
        <v>3665</v>
      </c>
      <c r="C51" s="832" t="s">
        <v>591</v>
      </c>
      <c r="D51" s="832" t="s">
        <v>3661</v>
      </c>
      <c r="E51" s="832" t="s">
        <v>3740</v>
      </c>
      <c r="F51" s="832" t="s">
        <v>3741</v>
      </c>
      <c r="G51" s="849">
        <v>779</v>
      </c>
      <c r="H51" s="849">
        <v>98154</v>
      </c>
      <c r="I51" s="832">
        <v>1</v>
      </c>
      <c r="J51" s="832">
        <v>126</v>
      </c>
      <c r="K51" s="849">
        <v>660</v>
      </c>
      <c r="L51" s="849">
        <v>83820</v>
      </c>
      <c r="M51" s="832">
        <v>0.85396417873953179</v>
      </c>
      <c r="N51" s="832">
        <v>127</v>
      </c>
      <c r="O51" s="849">
        <v>569</v>
      </c>
      <c r="P51" s="849">
        <v>71694</v>
      </c>
      <c r="Q51" s="837">
        <v>0.73042362002567396</v>
      </c>
      <c r="R51" s="850">
        <v>126</v>
      </c>
    </row>
    <row r="52" spans="1:18" ht="14.4" customHeight="1" x14ac:dyDescent="0.3">
      <c r="A52" s="831" t="s">
        <v>3664</v>
      </c>
      <c r="B52" s="832" t="s">
        <v>3665</v>
      </c>
      <c r="C52" s="832" t="s">
        <v>591</v>
      </c>
      <c r="D52" s="832" t="s">
        <v>3661</v>
      </c>
      <c r="E52" s="832" t="s">
        <v>3742</v>
      </c>
      <c r="F52" s="832" t="s">
        <v>3743</v>
      </c>
      <c r="G52" s="849">
        <v>1</v>
      </c>
      <c r="H52" s="849">
        <v>331</v>
      </c>
      <c r="I52" s="832">
        <v>1</v>
      </c>
      <c r="J52" s="832">
        <v>331</v>
      </c>
      <c r="K52" s="849"/>
      <c r="L52" s="849"/>
      <c r="M52" s="832"/>
      <c r="N52" s="832"/>
      <c r="O52" s="849">
        <v>1</v>
      </c>
      <c r="P52" s="849">
        <v>334</v>
      </c>
      <c r="Q52" s="837">
        <v>1.0090634441087614</v>
      </c>
      <c r="R52" s="850">
        <v>334</v>
      </c>
    </row>
    <row r="53" spans="1:18" ht="14.4" customHeight="1" x14ac:dyDescent="0.3">
      <c r="A53" s="831" t="s">
        <v>3664</v>
      </c>
      <c r="B53" s="832" t="s">
        <v>3665</v>
      </c>
      <c r="C53" s="832" t="s">
        <v>591</v>
      </c>
      <c r="D53" s="832" t="s">
        <v>3661</v>
      </c>
      <c r="E53" s="832" t="s">
        <v>3744</v>
      </c>
      <c r="F53" s="832" t="s">
        <v>3745</v>
      </c>
      <c r="G53" s="849">
        <v>130</v>
      </c>
      <c r="H53" s="849">
        <v>64350</v>
      </c>
      <c r="I53" s="832">
        <v>1</v>
      </c>
      <c r="J53" s="832">
        <v>495</v>
      </c>
      <c r="K53" s="849">
        <v>44</v>
      </c>
      <c r="L53" s="849">
        <v>21824</v>
      </c>
      <c r="M53" s="832">
        <v>0.33914529914529917</v>
      </c>
      <c r="N53" s="832">
        <v>496</v>
      </c>
      <c r="O53" s="849">
        <v>81</v>
      </c>
      <c r="P53" s="849">
        <v>40338</v>
      </c>
      <c r="Q53" s="837">
        <v>0.62685314685314686</v>
      </c>
      <c r="R53" s="850">
        <v>498</v>
      </c>
    </row>
    <row r="54" spans="1:18" ht="14.4" customHeight="1" x14ac:dyDescent="0.3">
      <c r="A54" s="831" t="s">
        <v>3664</v>
      </c>
      <c r="B54" s="832" t="s">
        <v>3665</v>
      </c>
      <c r="C54" s="832" t="s">
        <v>591</v>
      </c>
      <c r="D54" s="832" t="s">
        <v>3661</v>
      </c>
      <c r="E54" s="832" t="s">
        <v>3746</v>
      </c>
      <c r="F54" s="832" t="s">
        <v>3745</v>
      </c>
      <c r="G54" s="849">
        <v>44</v>
      </c>
      <c r="H54" s="849">
        <v>24992</v>
      </c>
      <c r="I54" s="832">
        <v>1</v>
      </c>
      <c r="J54" s="832">
        <v>568</v>
      </c>
      <c r="K54" s="849">
        <v>37</v>
      </c>
      <c r="L54" s="849">
        <v>21053</v>
      </c>
      <c r="M54" s="832">
        <v>0.84238956466069137</v>
      </c>
      <c r="N54" s="832">
        <v>569</v>
      </c>
      <c r="O54" s="849">
        <v>61</v>
      </c>
      <c r="P54" s="849">
        <v>34953</v>
      </c>
      <c r="Q54" s="837">
        <v>1.3985675416133163</v>
      </c>
      <c r="R54" s="850">
        <v>573</v>
      </c>
    </row>
    <row r="55" spans="1:18" ht="14.4" customHeight="1" x14ac:dyDescent="0.3">
      <c r="A55" s="831" t="s">
        <v>3664</v>
      </c>
      <c r="B55" s="832" t="s">
        <v>3665</v>
      </c>
      <c r="C55" s="832" t="s">
        <v>591</v>
      </c>
      <c r="D55" s="832" t="s">
        <v>3661</v>
      </c>
      <c r="E55" s="832" t="s">
        <v>3747</v>
      </c>
      <c r="F55" s="832" t="s">
        <v>3748</v>
      </c>
      <c r="G55" s="849">
        <v>4</v>
      </c>
      <c r="H55" s="849">
        <v>3044</v>
      </c>
      <c r="I55" s="832">
        <v>1</v>
      </c>
      <c r="J55" s="832">
        <v>761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3664</v>
      </c>
      <c r="B56" s="832" t="s">
        <v>3665</v>
      </c>
      <c r="C56" s="832" t="s">
        <v>591</v>
      </c>
      <c r="D56" s="832" t="s">
        <v>3661</v>
      </c>
      <c r="E56" s="832" t="s">
        <v>3749</v>
      </c>
      <c r="F56" s="832" t="s">
        <v>3750</v>
      </c>
      <c r="G56" s="849">
        <v>4</v>
      </c>
      <c r="H56" s="849">
        <v>1848</v>
      </c>
      <c r="I56" s="832">
        <v>1</v>
      </c>
      <c r="J56" s="832">
        <v>462</v>
      </c>
      <c r="K56" s="849">
        <v>9</v>
      </c>
      <c r="L56" s="849">
        <v>4176</v>
      </c>
      <c r="M56" s="832">
        <v>2.2597402597402598</v>
      </c>
      <c r="N56" s="832">
        <v>464</v>
      </c>
      <c r="O56" s="849"/>
      <c r="P56" s="849"/>
      <c r="Q56" s="837"/>
      <c r="R56" s="850"/>
    </row>
    <row r="57" spans="1:18" ht="14.4" customHeight="1" x14ac:dyDescent="0.3">
      <c r="A57" s="831" t="s">
        <v>3664</v>
      </c>
      <c r="B57" s="832" t="s">
        <v>3665</v>
      </c>
      <c r="C57" s="832" t="s">
        <v>591</v>
      </c>
      <c r="D57" s="832" t="s">
        <v>3661</v>
      </c>
      <c r="E57" s="832" t="s">
        <v>3751</v>
      </c>
      <c r="F57" s="832" t="s">
        <v>3733</v>
      </c>
      <c r="G57" s="849"/>
      <c r="H57" s="849"/>
      <c r="I57" s="832"/>
      <c r="J57" s="832"/>
      <c r="K57" s="849">
        <v>4</v>
      </c>
      <c r="L57" s="849">
        <v>1788</v>
      </c>
      <c r="M57" s="832"/>
      <c r="N57" s="832">
        <v>447</v>
      </c>
      <c r="O57" s="849"/>
      <c r="P57" s="849"/>
      <c r="Q57" s="837"/>
      <c r="R57" s="850"/>
    </row>
    <row r="58" spans="1:18" ht="14.4" customHeight="1" x14ac:dyDescent="0.3">
      <c r="A58" s="831" t="s">
        <v>3664</v>
      </c>
      <c r="B58" s="832" t="s">
        <v>3665</v>
      </c>
      <c r="C58" s="832" t="s">
        <v>591</v>
      </c>
      <c r="D58" s="832" t="s">
        <v>3661</v>
      </c>
      <c r="E58" s="832" t="s">
        <v>3752</v>
      </c>
      <c r="F58" s="832" t="s">
        <v>3731</v>
      </c>
      <c r="G58" s="849"/>
      <c r="H58" s="849"/>
      <c r="I58" s="832"/>
      <c r="J58" s="832"/>
      <c r="K58" s="849">
        <v>1</v>
      </c>
      <c r="L58" s="849">
        <v>730</v>
      </c>
      <c r="M58" s="832"/>
      <c r="N58" s="832">
        <v>730</v>
      </c>
      <c r="O58" s="849"/>
      <c r="P58" s="849"/>
      <c r="Q58" s="837"/>
      <c r="R58" s="850"/>
    </row>
    <row r="59" spans="1:18" ht="14.4" customHeight="1" x14ac:dyDescent="0.3">
      <c r="A59" s="831" t="s">
        <v>3664</v>
      </c>
      <c r="B59" s="832" t="s">
        <v>3665</v>
      </c>
      <c r="C59" s="832" t="s">
        <v>591</v>
      </c>
      <c r="D59" s="832" t="s">
        <v>3661</v>
      </c>
      <c r="E59" s="832" t="s">
        <v>3753</v>
      </c>
      <c r="F59" s="832" t="s">
        <v>3754</v>
      </c>
      <c r="G59" s="849"/>
      <c r="H59" s="849"/>
      <c r="I59" s="832"/>
      <c r="J59" s="832"/>
      <c r="K59" s="849">
        <v>1</v>
      </c>
      <c r="L59" s="849">
        <v>834</v>
      </c>
      <c r="M59" s="832"/>
      <c r="N59" s="832">
        <v>834</v>
      </c>
      <c r="O59" s="849"/>
      <c r="P59" s="849"/>
      <c r="Q59" s="837"/>
      <c r="R59" s="850"/>
    </row>
    <row r="60" spans="1:18" ht="14.4" customHeight="1" x14ac:dyDescent="0.3">
      <c r="A60" s="831" t="s">
        <v>3664</v>
      </c>
      <c r="B60" s="832" t="s">
        <v>3665</v>
      </c>
      <c r="C60" s="832" t="s">
        <v>591</v>
      </c>
      <c r="D60" s="832" t="s">
        <v>3661</v>
      </c>
      <c r="E60" s="832" t="s">
        <v>3755</v>
      </c>
      <c r="F60" s="832" t="s">
        <v>3756</v>
      </c>
      <c r="G60" s="849">
        <v>1</v>
      </c>
      <c r="H60" s="849">
        <v>215</v>
      </c>
      <c r="I60" s="832">
        <v>1</v>
      </c>
      <c r="J60" s="832">
        <v>215</v>
      </c>
      <c r="K60" s="849">
        <v>2</v>
      </c>
      <c r="L60" s="849">
        <v>430</v>
      </c>
      <c r="M60" s="832">
        <v>2</v>
      </c>
      <c r="N60" s="832">
        <v>215</v>
      </c>
      <c r="O60" s="849">
        <v>2</v>
      </c>
      <c r="P60" s="849">
        <v>434</v>
      </c>
      <c r="Q60" s="837">
        <v>2.0186046511627906</v>
      </c>
      <c r="R60" s="850">
        <v>217</v>
      </c>
    </row>
    <row r="61" spans="1:18" ht="14.4" customHeight="1" x14ac:dyDescent="0.3">
      <c r="A61" s="831" t="s">
        <v>3664</v>
      </c>
      <c r="B61" s="832" t="s">
        <v>3665</v>
      </c>
      <c r="C61" s="832" t="s">
        <v>591</v>
      </c>
      <c r="D61" s="832" t="s">
        <v>3661</v>
      </c>
      <c r="E61" s="832" t="s">
        <v>3757</v>
      </c>
      <c r="F61" s="832" t="s">
        <v>3758</v>
      </c>
      <c r="G61" s="849">
        <v>7</v>
      </c>
      <c r="H61" s="849">
        <v>595</v>
      </c>
      <c r="I61" s="832">
        <v>1</v>
      </c>
      <c r="J61" s="832">
        <v>85</v>
      </c>
      <c r="K61" s="849">
        <v>8</v>
      </c>
      <c r="L61" s="849">
        <v>688</v>
      </c>
      <c r="M61" s="832">
        <v>1.1563025210084035</v>
      </c>
      <c r="N61" s="832">
        <v>86</v>
      </c>
      <c r="O61" s="849">
        <v>1</v>
      </c>
      <c r="P61" s="849">
        <v>88</v>
      </c>
      <c r="Q61" s="837">
        <v>0.14789915966386555</v>
      </c>
      <c r="R61" s="850">
        <v>88</v>
      </c>
    </row>
    <row r="62" spans="1:18" ht="14.4" customHeight="1" x14ac:dyDescent="0.3">
      <c r="A62" s="831" t="s">
        <v>3664</v>
      </c>
      <c r="B62" s="832" t="s">
        <v>3665</v>
      </c>
      <c r="C62" s="832" t="s">
        <v>591</v>
      </c>
      <c r="D62" s="832" t="s">
        <v>3661</v>
      </c>
      <c r="E62" s="832" t="s">
        <v>3759</v>
      </c>
      <c r="F62" s="832" t="s">
        <v>3760</v>
      </c>
      <c r="G62" s="849">
        <v>60</v>
      </c>
      <c r="H62" s="849">
        <v>18420</v>
      </c>
      <c r="I62" s="832">
        <v>1</v>
      </c>
      <c r="J62" s="832">
        <v>307</v>
      </c>
      <c r="K62" s="849">
        <v>49</v>
      </c>
      <c r="L62" s="849">
        <v>15092</v>
      </c>
      <c r="M62" s="832">
        <v>0.81932681867535284</v>
      </c>
      <c r="N62" s="832">
        <v>308</v>
      </c>
      <c r="O62" s="849">
        <v>45</v>
      </c>
      <c r="P62" s="849">
        <v>13950</v>
      </c>
      <c r="Q62" s="837">
        <v>0.75732899022801303</v>
      </c>
      <c r="R62" s="850">
        <v>310</v>
      </c>
    </row>
    <row r="63" spans="1:18" ht="14.4" customHeight="1" x14ac:dyDescent="0.3">
      <c r="A63" s="831" t="s">
        <v>3664</v>
      </c>
      <c r="B63" s="832" t="s">
        <v>3665</v>
      </c>
      <c r="C63" s="832" t="s">
        <v>591</v>
      </c>
      <c r="D63" s="832" t="s">
        <v>3661</v>
      </c>
      <c r="E63" s="832" t="s">
        <v>3761</v>
      </c>
      <c r="F63" s="832" t="s">
        <v>3756</v>
      </c>
      <c r="G63" s="849"/>
      <c r="H63" s="849"/>
      <c r="I63" s="832"/>
      <c r="J63" s="832"/>
      <c r="K63" s="849"/>
      <c r="L63" s="849"/>
      <c r="M63" s="832"/>
      <c r="N63" s="832"/>
      <c r="O63" s="849">
        <v>4</v>
      </c>
      <c r="P63" s="849">
        <v>716</v>
      </c>
      <c r="Q63" s="837"/>
      <c r="R63" s="850">
        <v>179</v>
      </c>
    </row>
    <row r="64" spans="1:18" ht="14.4" customHeight="1" x14ac:dyDescent="0.3">
      <c r="A64" s="831" t="s">
        <v>3664</v>
      </c>
      <c r="B64" s="832" t="s">
        <v>3665</v>
      </c>
      <c r="C64" s="832" t="s">
        <v>591</v>
      </c>
      <c r="D64" s="832" t="s">
        <v>3661</v>
      </c>
      <c r="E64" s="832" t="s">
        <v>3762</v>
      </c>
      <c r="F64" s="832" t="s">
        <v>3760</v>
      </c>
      <c r="G64" s="849">
        <v>85</v>
      </c>
      <c r="H64" s="849">
        <v>32300</v>
      </c>
      <c r="I64" s="832">
        <v>1</v>
      </c>
      <c r="J64" s="832">
        <v>380</v>
      </c>
      <c r="K64" s="849">
        <v>101</v>
      </c>
      <c r="L64" s="849">
        <v>38481</v>
      </c>
      <c r="M64" s="832">
        <v>1.1913622291021673</v>
      </c>
      <c r="N64" s="832">
        <v>381</v>
      </c>
      <c r="O64" s="849">
        <v>63</v>
      </c>
      <c r="P64" s="849">
        <v>24255</v>
      </c>
      <c r="Q64" s="837">
        <v>0.7509287925696595</v>
      </c>
      <c r="R64" s="850">
        <v>385</v>
      </c>
    </row>
    <row r="65" spans="1:18" ht="14.4" customHeight="1" x14ac:dyDescent="0.3">
      <c r="A65" s="831" t="s">
        <v>3664</v>
      </c>
      <c r="B65" s="832" t="s">
        <v>3665</v>
      </c>
      <c r="C65" s="832" t="s">
        <v>591</v>
      </c>
      <c r="D65" s="832" t="s">
        <v>3661</v>
      </c>
      <c r="E65" s="832" t="s">
        <v>3763</v>
      </c>
      <c r="F65" s="832" t="s">
        <v>3764</v>
      </c>
      <c r="G65" s="849">
        <v>3</v>
      </c>
      <c r="H65" s="849">
        <v>816</v>
      </c>
      <c r="I65" s="832">
        <v>1</v>
      </c>
      <c r="J65" s="832">
        <v>272</v>
      </c>
      <c r="K65" s="849">
        <v>1</v>
      </c>
      <c r="L65" s="849">
        <v>273</v>
      </c>
      <c r="M65" s="832">
        <v>0.33455882352941174</v>
      </c>
      <c r="N65" s="832">
        <v>273</v>
      </c>
      <c r="O65" s="849">
        <v>1</v>
      </c>
      <c r="P65" s="849">
        <v>275</v>
      </c>
      <c r="Q65" s="837">
        <v>0.33700980392156865</v>
      </c>
      <c r="R65" s="850">
        <v>275</v>
      </c>
    </row>
    <row r="66" spans="1:18" ht="14.4" customHeight="1" x14ac:dyDescent="0.3">
      <c r="A66" s="831" t="s">
        <v>3664</v>
      </c>
      <c r="B66" s="832" t="s">
        <v>3665</v>
      </c>
      <c r="C66" s="832" t="s">
        <v>591</v>
      </c>
      <c r="D66" s="832" t="s">
        <v>3661</v>
      </c>
      <c r="E66" s="832" t="s">
        <v>3765</v>
      </c>
      <c r="F66" s="832" t="s">
        <v>3750</v>
      </c>
      <c r="G66" s="849"/>
      <c r="H66" s="849"/>
      <c r="I66" s="832"/>
      <c r="J66" s="832"/>
      <c r="K66" s="849">
        <v>1</v>
      </c>
      <c r="L66" s="849">
        <v>354</v>
      </c>
      <c r="M66" s="832"/>
      <c r="N66" s="832">
        <v>354</v>
      </c>
      <c r="O66" s="849"/>
      <c r="P66" s="849"/>
      <c r="Q66" s="837"/>
      <c r="R66" s="850"/>
    </row>
    <row r="67" spans="1:18" ht="14.4" customHeight="1" x14ac:dyDescent="0.3">
      <c r="A67" s="831" t="s">
        <v>3664</v>
      </c>
      <c r="B67" s="832" t="s">
        <v>3665</v>
      </c>
      <c r="C67" s="832" t="s">
        <v>591</v>
      </c>
      <c r="D67" s="832" t="s">
        <v>3661</v>
      </c>
      <c r="E67" s="832" t="s">
        <v>3766</v>
      </c>
      <c r="F67" s="832" t="s">
        <v>3743</v>
      </c>
      <c r="G67" s="849">
        <v>1</v>
      </c>
      <c r="H67" s="849">
        <v>404</v>
      </c>
      <c r="I67" s="832">
        <v>1</v>
      </c>
      <c r="J67" s="832">
        <v>404</v>
      </c>
      <c r="K67" s="849">
        <v>2</v>
      </c>
      <c r="L67" s="849">
        <v>810</v>
      </c>
      <c r="M67" s="832">
        <v>2.004950495049505</v>
      </c>
      <c r="N67" s="832">
        <v>405</v>
      </c>
      <c r="O67" s="849"/>
      <c r="P67" s="849"/>
      <c r="Q67" s="837"/>
      <c r="R67" s="850"/>
    </row>
    <row r="68" spans="1:18" ht="14.4" customHeight="1" x14ac:dyDescent="0.3">
      <c r="A68" s="831" t="s">
        <v>3664</v>
      </c>
      <c r="B68" s="832" t="s">
        <v>3665</v>
      </c>
      <c r="C68" s="832" t="s">
        <v>591</v>
      </c>
      <c r="D68" s="832" t="s">
        <v>3661</v>
      </c>
      <c r="E68" s="832" t="s">
        <v>3767</v>
      </c>
      <c r="F68" s="832" t="s">
        <v>3768</v>
      </c>
      <c r="G68" s="849">
        <v>1</v>
      </c>
      <c r="H68" s="849">
        <v>449</v>
      </c>
      <c r="I68" s="832">
        <v>1</v>
      </c>
      <c r="J68" s="832">
        <v>449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3664</v>
      </c>
      <c r="B69" s="832" t="s">
        <v>3665</v>
      </c>
      <c r="C69" s="832" t="s">
        <v>594</v>
      </c>
      <c r="D69" s="832" t="s">
        <v>3661</v>
      </c>
      <c r="E69" s="832" t="s">
        <v>3710</v>
      </c>
      <c r="F69" s="832" t="s">
        <v>3711</v>
      </c>
      <c r="G69" s="849">
        <v>30</v>
      </c>
      <c r="H69" s="849">
        <v>7530</v>
      </c>
      <c r="I69" s="832">
        <v>1</v>
      </c>
      <c r="J69" s="832">
        <v>251</v>
      </c>
      <c r="K69" s="849">
        <v>37</v>
      </c>
      <c r="L69" s="849">
        <v>9324</v>
      </c>
      <c r="M69" s="832">
        <v>1.2382470119521913</v>
      </c>
      <c r="N69" s="832">
        <v>252</v>
      </c>
      <c r="O69" s="849">
        <v>5</v>
      </c>
      <c r="P69" s="849">
        <v>1270</v>
      </c>
      <c r="Q69" s="837">
        <v>0.16865869853917662</v>
      </c>
      <c r="R69" s="850">
        <v>254</v>
      </c>
    </row>
    <row r="70" spans="1:18" ht="14.4" customHeight="1" x14ac:dyDescent="0.3">
      <c r="A70" s="831" t="s">
        <v>3664</v>
      </c>
      <c r="B70" s="832" t="s">
        <v>3665</v>
      </c>
      <c r="C70" s="832" t="s">
        <v>594</v>
      </c>
      <c r="D70" s="832" t="s">
        <v>3661</v>
      </c>
      <c r="E70" s="832" t="s">
        <v>3740</v>
      </c>
      <c r="F70" s="832" t="s">
        <v>3741</v>
      </c>
      <c r="G70" s="849">
        <v>68</v>
      </c>
      <c r="H70" s="849">
        <v>8568</v>
      </c>
      <c r="I70" s="832">
        <v>1</v>
      </c>
      <c r="J70" s="832">
        <v>126</v>
      </c>
      <c r="K70" s="849">
        <v>70</v>
      </c>
      <c r="L70" s="849">
        <v>8890</v>
      </c>
      <c r="M70" s="832">
        <v>1.0375816993464053</v>
      </c>
      <c r="N70" s="832">
        <v>127</v>
      </c>
      <c r="O70" s="849">
        <v>5</v>
      </c>
      <c r="P70" s="849">
        <v>630</v>
      </c>
      <c r="Q70" s="837">
        <v>7.3529411764705885E-2</v>
      </c>
      <c r="R70" s="850">
        <v>126</v>
      </c>
    </row>
    <row r="71" spans="1:18" ht="14.4" customHeight="1" x14ac:dyDescent="0.3">
      <c r="A71" s="831" t="s">
        <v>3664</v>
      </c>
      <c r="B71" s="832" t="s">
        <v>3665</v>
      </c>
      <c r="C71" s="832" t="s">
        <v>594</v>
      </c>
      <c r="D71" s="832" t="s">
        <v>3661</v>
      </c>
      <c r="E71" s="832" t="s">
        <v>3742</v>
      </c>
      <c r="F71" s="832" t="s">
        <v>3743</v>
      </c>
      <c r="G71" s="849"/>
      <c r="H71" s="849"/>
      <c r="I71" s="832"/>
      <c r="J71" s="832"/>
      <c r="K71" s="849">
        <v>3</v>
      </c>
      <c r="L71" s="849">
        <v>996</v>
      </c>
      <c r="M71" s="832"/>
      <c r="N71" s="832">
        <v>332</v>
      </c>
      <c r="O71" s="849"/>
      <c r="P71" s="849"/>
      <c r="Q71" s="837"/>
      <c r="R71" s="850"/>
    </row>
    <row r="72" spans="1:18" ht="14.4" customHeight="1" x14ac:dyDescent="0.3">
      <c r="A72" s="831" t="s">
        <v>3664</v>
      </c>
      <c r="B72" s="832" t="s">
        <v>3665</v>
      </c>
      <c r="C72" s="832" t="s">
        <v>594</v>
      </c>
      <c r="D72" s="832" t="s">
        <v>3661</v>
      </c>
      <c r="E72" s="832" t="s">
        <v>3744</v>
      </c>
      <c r="F72" s="832" t="s">
        <v>3745</v>
      </c>
      <c r="G72" s="849">
        <v>17</v>
      </c>
      <c r="H72" s="849">
        <v>8415</v>
      </c>
      <c r="I72" s="832">
        <v>1</v>
      </c>
      <c r="J72" s="832">
        <v>495</v>
      </c>
      <c r="K72" s="849">
        <v>6</v>
      </c>
      <c r="L72" s="849">
        <v>2976</v>
      </c>
      <c r="M72" s="832">
        <v>0.35365418894830658</v>
      </c>
      <c r="N72" s="832">
        <v>496</v>
      </c>
      <c r="O72" s="849">
        <v>2</v>
      </c>
      <c r="P72" s="849">
        <v>996</v>
      </c>
      <c r="Q72" s="837">
        <v>0.11836007130124777</v>
      </c>
      <c r="R72" s="850">
        <v>498</v>
      </c>
    </row>
    <row r="73" spans="1:18" ht="14.4" customHeight="1" x14ac:dyDescent="0.3">
      <c r="A73" s="831" t="s">
        <v>3664</v>
      </c>
      <c r="B73" s="832" t="s">
        <v>3665</v>
      </c>
      <c r="C73" s="832" t="s">
        <v>594</v>
      </c>
      <c r="D73" s="832" t="s">
        <v>3661</v>
      </c>
      <c r="E73" s="832" t="s">
        <v>3769</v>
      </c>
      <c r="F73" s="832" t="s">
        <v>3748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691</v>
      </c>
      <c r="Q73" s="837"/>
      <c r="R73" s="850">
        <v>691</v>
      </c>
    </row>
    <row r="74" spans="1:18" ht="14.4" customHeight="1" x14ac:dyDescent="0.3">
      <c r="A74" s="831" t="s">
        <v>3664</v>
      </c>
      <c r="B74" s="832" t="s">
        <v>3665</v>
      </c>
      <c r="C74" s="832" t="s">
        <v>594</v>
      </c>
      <c r="D74" s="832" t="s">
        <v>3661</v>
      </c>
      <c r="E74" s="832" t="s">
        <v>3746</v>
      </c>
      <c r="F74" s="832" t="s">
        <v>3745</v>
      </c>
      <c r="G74" s="849">
        <v>17</v>
      </c>
      <c r="H74" s="849">
        <v>9656</v>
      </c>
      <c r="I74" s="832">
        <v>1</v>
      </c>
      <c r="J74" s="832">
        <v>568</v>
      </c>
      <c r="K74" s="849">
        <v>20</v>
      </c>
      <c r="L74" s="849">
        <v>11380</v>
      </c>
      <c r="M74" s="832">
        <v>1.1785418392709197</v>
      </c>
      <c r="N74" s="832">
        <v>569</v>
      </c>
      <c r="O74" s="849"/>
      <c r="P74" s="849"/>
      <c r="Q74" s="837"/>
      <c r="R74" s="850"/>
    </row>
    <row r="75" spans="1:18" ht="14.4" customHeight="1" x14ac:dyDescent="0.3">
      <c r="A75" s="831" t="s">
        <v>3664</v>
      </c>
      <c r="B75" s="832" t="s">
        <v>3665</v>
      </c>
      <c r="C75" s="832" t="s">
        <v>594</v>
      </c>
      <c r="D75" s="832" t="s">
        <v>3661</v>
      </c>
      <c r="E75" s="832" t="s">
        <v>3749</v>
      </c>
      <c r="F75" s="832" t="s">
        <v>3750</v>
      </c>
      <c r="G75" s="849">
        <v>3</v>
      </c>
      <c r="H75" s="849">
        <v>1386</v>
      </c>
      <c r="I75" s="832">
        <v>1</v>
      </c>
      <c r="J75" s="832">
        <v>462</v>
      </c>
      <c r="K75" s="849">
        <v>5</v>
      </c>
      <c r="L75" s="849">
        <v>2320</v>
      </c>
      <c r="M75" s="832">
        <v>1.673881673881674</v>
      </c>
      <c r="N75" s="832">
        <v>464</v>
      </c>
      <c r="O75" s="849">
        <v>2</v>
      </c>
      <c r="P75" s="849">
        <v>936</v>
      </c>
      <c r="Q75" s="837">
        <v>0.67532467532467533</v>
      </c>
      <c r="R75" s="850">
        <v>468</v>
      </c>
    </row>
    <row r="76" spans="1:18" ht="14.4" customHeight="1" x14ac:dyDescent="0.3">
      <c r="A76" s="831" t="s">
        <v>3664</v>
      </c>
      <c r="B76" s="832" t="s">
        <v>3665</v>
      </c>
      <c r="C76" s="832" t="s">
        <v>594</v>
      </c>
      <c r="D76" s="832" t="s">
        <v>3661</v>
      </c>
      <c r="E76" s="832" t="s">
        <v>3755</v>
      </c>
      <c r="F76" s="832" t="s">
        <v>3756</v>
      </c>
      <c r="G76" s="849"/>
      <c r="H76" s="849"/>
      <c r="I76" s="832"/>
      <c r="J76" s="832"/>
      <c r="K76" s="849">
        <v>1</v>
      </c>
      <c r="L76" s="849">
        <v>215</v>
      </c>
      <c r="M76" s="832"/>
      <c r="N76" s="832">
        <v>215</v>
      </c>
      <c r="O76" s="849"/>
      <c r="P76" s="849"/>
      <c r="Q76" s="837"/>
      <c r="R76" s="850"/>
    </row>
    <row r="77" spans="1:18" ht="14.4" customHeight="1" x14ac:dyDescent="0.3">
      <c r="A77" s="831" t="s">
        <v>3664</v>
      </c>
      <c r="B77" s="832" t="s">
        <v>3665</v>
      </c>
      <c r="C77" s="832" t="s">
        <v>594</v>
      </c>
      <c r="D77" s="832" t="s">
        <v>3661</v>
      </c>
      <c r="E77" s="832" t="s">
        <v>3757</v>
      </c>
      <c r="F77" s="832" t="s">
        <v>3758</v>
      </c>
      <c r="G77" s="849">
        <v>3</v>
      </c>
      <c r="H77" s="849">
        <v>255</v>
      </c>
      <c r="I77" s="832">
        <v>1</v>
      </c>
      <c r="J77" s="832">
        <v>85</v>
      </c>
      <c r="K77" s="849">
        <v>7</v>
      </c>
      <c r="L77" s="849">
        <v>602</v>
      </c>
      <c r="M77" s="832">
        <v>2.3607843137254902</v>
      </c>
      <c r="N77" s="832">
        <v>86</v>
      </c>
      <c r="O77" s="849"/>
      <c r="P77" s="849"/>
      <c r="Q77" s="837"/>
      <c r="R77" s="850"/>
    </row>
    <row r="78" spans="1:18" ht="14.4" customHeight="1" x14ac:dyDescent="0.3">
      <c r="A78" s="831" t="s">
        <v>3664</v>
      </c>
      <c r="B78" s="832" t="s">
        <v>3665</v>
      </c>
      <c r="C78" s="832" t="s">
        <v>594</v>
      </c>
      <c r="D78" s="832" t="s">
        <v>3661</v>
      </c>
      <c r="E78" s="832" t="s">
        <v>3722</v>
      </c>
      <c r="F78" s="832" t="s">
        <v>3723</v>
      </c>
      <c r="G78" s="849"/>
      <c r="H78" s="849"/>
      <c r="I78" s="832"/>
      <c r="J78" s="832"/>
      <c r="K78" s="849">
        <v>1</v>
      </c>
      <c r="L78" s="849">
        <v>121</v>
      </c>
      <c r="M78" s="832"/>
      <c r="N78" s="832">
        <v>121</v>
      </c>
      <c r="O78" s="849"/>
      <c r="P78" s="849"/>
      <c r="Q78" s="837"/>
      <c r="R78" s="850"/>
    </row>
    <row r="79" spans="1:18" ht="14.4" customHeight="1" x14ac:dyDescent="0.3">
      <c r="A79" s="831" t="s">
        <v>3664</v>
      </c>
      <c r="B79" s="832" t="s">
        <v>3665</v>
      </c>
      <c r="C79" s="832" t="s">
        <v>594</v>
      </c>
      <c r="D79" s="832" t="s">
        <v>3661</v>
      </c>
      <c r="E79" s="832" t="s">
        <v>3759</v>
      </c>
      <c r="F79" s="832" t="s">
        <v>3760</v>
      </c>
      <c r="G79" s="849">
        <v>3</v>
      </c>
      <c r="H79" s="849">
        <v>921</v>
      </c>
      <c r="I79" s="832">
        <v>1</v>
      </c>
      <c r="J79" s="832">
        <v>307</v>
      </c>
      <c r="K79" s="849">
        <v>11</v>
      </c>
      <c r="L79" s="849">
        <v>3388</v>
      </c>
      <c r="M79" s="832">
        <v>3.6786102062975026</v>
      </c>
      <c r="N79" s="832">
        <v>308</v>
      </c>
      <c r="O79" s="849"/>
      <c r="P79" s="849"/>
      <c r="Q79" s="837"/>
      <c r="R79" s="850"/>
    </row>
    <row r="80" spans="1:18" ht="14.4" customHeight="1" x14ac:dyDescent="0.3">
      <c r="A80" s="831" t="s">
        <v>3664</v>
      </c>
      <c r="B80" s="832" t="s">
        <v>3665</v>
      </c>
      <c r="C80" s="832" t="s">
        <v>594</v>
      </c>
      <c r="D80" s="832" t="s">
        <v>3661</v>
      </c>
      <c r="E80" s="832" t="s">
        <v>3761</v>
      </c>
      <c r="F80" s="832" t="s">
        <v>3756</v>
      </c>
      <c r="G80" s="849">
        <v>1</v>
      </c>
      <c r="H80" s="849">
        <v>178</v>
      </c>
      <c r="I80" s="832">
        <v>1</v>
      </c>
      <c r="J80" s="832">
        <v>178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3664</v>
      </c>
      <c r="B81" s="832" t="s">
        <v>3665</v>
      </c>
      <c r="C81" s="832" t="s">
        <v>594</v>
      </c>
      <c r="D81" s="832" t="s">
        <v>3661</v>
      </c>
      <c r="E81" s="832" t="s">
        <v>3762</v>
      </c>
      <c r="F81" s="832" t="s">
        <v>3760</v>
      </c>
      <c r="G81" s="849">
        <v>13</v>
      </c>
      <c r="H81" s="849">
        <v>4940</v>
      </c>
      <c r="I81" s="832">
        <v>1</v>
      </c>
      <c r="J81" s="832">
        <v>380</v>
      </c>
      <c r="K81" s="849">
        <v>22</v>
      </c>
      <c r="L81" s="849">
        <v>8382</v>
      </c>
      <c r="M81" s="832">
        <v>1.6967611336032389</v>
      </c>
      <c r="N81" s="832">
        <v>381</v>
      </c>
      <c r="O81" s="849">
        <v>1</v>
      </c>
      <c r="P81" s="849">
        <v>385</v>
      </c>
      <c r="Q81" s="837">
        <v>7.7935222672064777E-2</v>
      </c>
      <c r="R81" s="850">
        <v>385</v>
      </c>
    </row>
    <row r="82" spans="1:18" ht="14.4" customHeight="1" x14ac:dyDescent="0.3">
      <c r="A82" s="831" t="s">
        <v>3664</v>
      </c>
      <c r="B82" s="832" t="s">
        <v>3665</v>
      </c>
      <c r="C82" s="832" t="s">
        <v>594</v>
      </c>
      <c r="D82" s="832" t="s">
        <v>3661</v>
      </c>
      <c r="E82" s="832" t="s">
        <v>3763</v>
      </c>
      <c r="F82" s="832" t="s">
        <v>3764</v>
      </c>
      <c r="G82" s="849">
        <v>2</v>
      </c>
      <c r="H82" s="849">
        <v>544</v>
      </c>
      <c r="I82" s="832">
        <v>1</v>
      </c>
      <c r="J82" s="832">
        <v>272</v>
      </c>
      <c r="K82" s="849">
        <v>9</v>
      </c>
      <c r="L82" s="849">
        <v>2457</v>
      </c>
      <c r="M82" s="832">
        <v>4.5165441176470589</v>
      </c>
      <c r="N82" s="832">
        <v>273</v>
      </c>
      <c r="O82" s="849"/>
      <c r="P82" s="849"/>
      <c r="Q82" s="837"/>
      <c r="R82" s="850"/>
    </row>
    <row r="83" spans="1:18" ht="14.4" customHeight="1" x14ac:dyDescent="0.3">
      <c r="A83" s="831" t="s">
        <v>3664</v>
      </c>
      <c r="B83" s="832" t="s">
        <v>3665</v>
      </c>
      <c r="C83" s="832" t="s">
        <v>594</v>
      </c>
      <c r="D83" s="832" t="s">
        <v>3661</v>
      </c>
      <c r="E83" s="832" t="s">
        <v>3765</v>
      </c>
      <c r="F83" s="832" t="s">
        <v>3750</v>
      </c>
      <c r="G83" s="849">
        <v>2</v>
      </c>
      <c r="H83" s="849">
        <v>706</v>
      </c>
      <c r="I83" s="832">
        <v>1</v>
      </c>
      <c r="J83" s="832">
        <v>353</v>
      </c>
      <c r="K83" s="849"/>
      <c r="L83" s="849"/>
      <c r="M83" s="832"/>
      <c r="N83" s="832"/>
      <c r="O83" s="849">
        <v>1</v>
      </c>
      <c r="P83" s="849">
        <v>355</v>
      </c>
      <c r="Q83" s="837">
        <v>0.50283286118980175</v>
      </c>
      <c r="R83" s="850">
        <v>355</v>
      </c>
    </row>
    <row r="84" spans="1:18" ht="14.4" customHeight="1" x14ac:dyDescent="0.3">
      <c r="A84" s="831" t="s">
        <v>3664</v>
      </c>
      <c r="B84" s="832" t="s">
        <v>3665</v>
      </c>
      <c r="C84" s="832" t="s">
        <v>594</v>
      </c>
      <c r="D84" s="832" t="s">
        <v>3661</v>
      </c>
      <c r="E84" s="832" t="s">
        <v>3766</v>
      </c>
      <c r="F84" s="832" t="s">
        <v>3743</v>
      </c>
      <c r="G84" s="849">
        <v>8</v>
      </c>
      <c r="H84" s="849">
        <v>3232</v>
      </c>
      <c r="I84" s="832">
        <v>1</v>
      </c>
      <c r="J84" s="832">
        <v>404</v>
      </c>
      <c r="K84" s="849">
        <v>17</v>
      </c>
      <c r="L84" s="849">
        <v>6885</v>
      </c>
      <c r="M84" s="832">
        <v>2.1302599009900991</v>
      </c>
      <c r="N84" s="832">
        <v>405</v>
      </c>
      <c r="O84" s="849"/>
      <c r="P84" s="849"/>
      <c r="Q84" s="837"/>
      <c r="R84" s="850"/>
    </row>
    <row r="85" spans="1:18" ht="14.4" customHeight="1" thickBot="1" x14ac:dyDescent="0.35">
      <c r="A85" s="839" t="s">
        <v>3664</v>
      </c>
      <c r="B85" s="840" t="s">
        <v>3665</v>
      </c>
      <c r="C85" s="840" t="s">
        <v>594</v>
      </c>
      <c r="D85" s="840" t="s">
        <v>3661</v>
      </c>
      <c r="E85" s="840" t="s">
        <v>3767</v>
      </c>
      <c r="F85" s="840" t="s">
        <v>3768</v>
      </c>
      <c r="G85" s="851"/>
      <c r="H85" s="851"/>
      <c r="I85" s="840"/>
      <c r="J85" s="840"/>
      <c r="K85" s="851">
        <v>1</v>
      </c>
      <c r="L85" s="851">
        <v>451</v>
      </c>
      <c r="M85" s="840"/>
      <c r="N85" s="840">
        <v>451</v>
      </c>
      <c r="O85" s="851"/>
      <c r="P85" s="851"/>
      <c r="Q85" s="845"/>
      <c r="R8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3771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4602.619999999999</v>
      </c>
      <c r="I3" s="208">
        <f t="shared" si="0"/>
        <v>916228.79</v>
      </c>
      <c r="J3" s="78"/>
      <c r="K3" s="78"/>
      <c r="L3" s="208">
        <f t="shared" si="0"/>
        <v>5262.9299999999994</v>
      </c>
      <c r="M3" s="208">
        <f t="shared" si="0"/>
        <v>1004093.04</v>
      </c>
      <c r="N3" s="78"/>
      <c r="O3" s="78"/>
      <c r="P3" s="208">
        <f t="shared" si="0"/>
        <v>5761.43</v>
      </c>
      <c r="Q3" s="208">
        <f t="shared" si="0"/>
        <v>1056019.0900000005</v>
      </c>
      <c r="R3" s="79">
        <f>IF(M3=0,0,Q3/M3)</f>
        <v>1.0517143809701146</v>
      </c>
      <c r="S3" s="209">
        <f>IF(P3=0,0,Q3/P3)</f>
        <v>183.29114299748508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3660</v>
      </c>
      <c r="C6" s="825" t="s">
        <v>588</v>
      </c>
      <c r="D6" s="825" t="s">
        <v>3617</v>
      </c>
      <c r="E6" s="825" t="s">
        <v>3661</v>
      </c>
      <c r="F6" s="825" t="s">
        <v>3662</v>
      </c>
      <c r="G6" s="825" t="s">
        <v>3663</v>
      </c>
      <c r="H6" s="225">
        <v>2</v>
      </c>
      <c r="I6" s="225">
        <v>0</v>
      </c>
      <c r="J6" s="825"/>
      <c r="K6" s="825">
        <v>0</v>
      </c>
      <c r="L6" s="225"/>
      <c r="M6" s="225"/>
      <c r="N6" s="825"/>
      <c r="O6" s="825"/>
      <c r="P6" s="225">
        <v>5</v>
      </c>
      <c r="Q6" s="225">
        <v>0</v>
      </c>
      <c r="R6" s="830"/>
      <c r="S6" s="848">
        <v>0</v>
      </c>
    </row>
    <row r="7" spans="1:19" ht="14.4" customHeight="1" x14ac:dyDescent="0.3">
      <c r="A7" s="831" t="s">
        <v>3664</v>
      </c>
      <c r="B7" s="832" t="s">
        <v>3665</v>
      </c>
      <c r="C7" s="832" t="s">
        <v>583</v>
      </c>
      <c r="D7" s="832" t="s">
        <v>1841</v>
      </c>
      <c r="E7" s="832" t="s">
        <v>3661</v>
      </c>
      <c r="F7" s="832" t="s">
        <v>3704</v>
      </c>
      <c r="G7" s="832" t="s">
        <v>3705</v>
      </c>
      <c r="H7" s="849">
        <v>7</v>
      </c>
      <c r="I7" s="849">
        <v>259</v>
      </c>
      <c r="J7" s="832">
        <v>1</v>
      </c>
      <c r="K7" s="832">
        <v>37</v>
      </c>
      <c r="L7" s="849">
        <v>2</v>
      </c>
      <c r="M7" s="849">
        <v>74</v>
      </c>
      <c r="N7" s="832">
        <v>0.2857142857142857</v>
      </c>
      <c r="O7" s="832">
        <v>37</v>
      </c>
      <c r="P7" s="849">
        <v>1</v>
      </c>
      <c r="Q7" s="849">
        <v>38</v>
      </c>
      <c r="R7" s="837">
        <v>0.14671814671814673</v>
      </c>
      <c r="S7" s="850">
        <v>38</v>
      </c>
    </row>
    <row r="8" spans="1:19" ht="14.4" customHeight="1" x14ac:dyDescent="0.3">
      <c r="A8" s="831" t="s">
        <v>3664</v>
      </c>
      <c r="B8" s="832" t="s">
        <v>3665</v>
      </c>
      <c r="C8" s="832" t="s">
        <v>583</v>
      </c>
      <c r="D8" s="832" t="s">
        <v>1841</v>
      </c>
      <c r="E8" s="832" t="s">
        <v>3661</v>
      </c>
      <c r="F8" s="832" t="s">
        <v>3710</v>
      </c>
      <c r="G8" s="832" t="s">
        <v>3711</v>
      </c>
      <c r="H8" s="849">
        <v>12</v>
      </c>
      <c r="I8" s="849">
        <v>3012</v>
      </c>
      <c r="J8" s="832">
        <v>1</v>
      </c>
      <c r="K8" s="832">
        <v>251</v>
      </c>
      <c r="L8" s="849">
        <v>9</v>
      </c>
      <c r="M8" s="849">
        <v>2268</v>
      </c>
      <c r="N8" s="832">
        <v>0.75298804780876494</v>
      </c>
      <c r="O8" s="832">
        <v>252</v>
      </c>
      <c r="P8" s="849">
        <v>10</v>
      </c>
      <c r="Q8" s="849">
        <v>2540</v>
      </c>
      <c r="R8" s="837">
        <v>0.84329349269588316</v>
      </c>
      <c r="S8" s="850">
        <v>254</v>
      </c>
    </row>
    <row r="9" spans="1:19" ht="14.4" customHeight="1" x14ac:dyDescent="0.3">
      <c r="A9" s="831" t="s">
        <v>3664</v>
      </c>
      <c r="B9" s="832" t="s">
        <v>3665</v>
      </c>
      <c r="C9" s="832" t="s">
        <v>583</v>
      </c>
      <c r="D9" s="832" t="s">
        <v>1842</v>
      </c>
      <c r="E9" s="832" t="s">
        <v>3666</v>
      </c>
      <c r="F9" s="832" t="s">
        <v>3668</v>
      </c>
      <c r="G9" s="832" t="s">
        <v>3669</v>
      </c>
      <c r="H9" s="849">
        <v>0.1</v>
      </c>
      <c r="I9" s="849">
        <v>15.1</v>
      </c>
      <c r="J9" s="832">
        <v>1</v>
      </c>
      <c r="K9" s="832">
        <v>151</v>
      </c>
      <c r="L9" s="849">
        <v>0.5</v>
      </c>
      <c r="M9" s="849">
        <v>34.85</v>
      </c>
      <c r="N9" s="832">
        <v>2.3079470198675498</v>
      </c>
      <c r="O9" s="832">
        <v>69.7</v>
      </c>
      <c r="P9" s="849">
        <v>0.4</v>
      </c>
      <c r="Q9" s="849">
        <v>27.88</v>
      </c>
      <c r="R9" s="837">
        <v>1.8463576158940398</v>
      </c>
      <c r="S9" s="850">
        <v>69.699999999999989</v>
      </c>
    </row>
    <row r="10" spans="1:19" ht="14.4" customHeight="1" x14ac:dyDescent="0.3">
      <c r="A10" s="831" t="s">
        <v>3664</v>
      </c>
      <c r="B10" s="832" t="s">
        <v>3665</v>
      </c>
      <c r="C10" s="832" t="s">
        <v>583</v>
      </c>
      <c r="D10" s="832" t="s">
        <v>1842</v>
      </c>
      <c r="E10" s="832" t="s">
        <v>3666</v>
      </c>
      <c r="F10" s="832" t="s">
        <v>3670</v>
      </c>
      <c r="G10" s="832" t="s">
        <v>3671</v>
      </c>
      <c r="H10" s="849">
        <v>1.8000000000000003</v>
      </c>
      <c r="I10" s="849">
        <v>456.39</v>
      </c>
      <c r="J10" s="832">
        <v>1</v>
      </c>
      <c r="K10" s="832">
        <v>253.54999999999995</v>
      </c>
      <c r="L10" s="849">
        <v>1.8</v>
      </c>
      <c r="M10" s="849">
        <v>661.86</v>
      </c>
      <c r="N10" s="832">
        <v>1.4502070597515284</v>
      </c>
      <c r="O10" s="832">
        <v>367.7</v>
      </c>
      <c r="P10" s="849">
        <v>4.8</v>
      </c>
      <c r="Q10" s="849">
        <v>1368.48</v>
      </c>
      <c r="R10" s="837">
        <v>2.9984881351475714</v>
      </c>
      <c r="S10" s="850">
        <v>285.10000000000002</v>
      </c>
    </row>
    <row r="11" spans="1:19" ht="14.4" customHeight="1" x14ac:dyDescent="0.3">
      <c r="A11" s="831" t="s">
        <v>3664</v>
      </c>
      <c r="B11" s="832" t="s">
        <v>3665</v>
      </c>
      <c r="C11" s="832" t="s">
        <v>583</v>
      </c>
      <c r="D11" s="832" t="s">
        <v>1842</v>
      </c>
      <c r="E11" s="832" t="s">
        <v>3666</v>
      </c>
      <c r="F11" s="832" t="s">
        <v>3673</v>
      </c>
      <c r="G11" s="832" t="s">
        <v>965</v>
      </c>
      <c r="H11" s="849"/>
      <c r="I11" s="849"/>
      <c r="J11" s="832"/>
      <c r="K11" s="832"/>
      <c r="L11" s="849">
        <v>2</v>
      </c>
      <c r="M11" s="849">
        <v>27.48</v>
      </c>
      <c r="N11" s="832"/>
      <c r="O11" s="832">
        <v>13.74</v>
      </c>
      <c r="P11" s="849"/>
      <c r="Q11" s="849"/>
      <c r="R11" s="837"/>
      <c r="S11" s="850"/>
    </row>
    <row r="12" spans="1:19" ht="14.4" customHeight="1" x14ac:dyDescent="0.3">
      <c r="A12" s="831" t="s">
        <v>3664</v>
      </c>
      <c r="B12" s="832" t="s">
        <v>3665</v>
      </c>
      <c r="C12" s="832" t="s">
        <v>583</v>
      </c>
      <c r="D12" s="832" t="s">
        <v>1842</v>
      </c>
      <c r="E12" s="832" t="s">
        <v>3666</v>
      </c>
      <c r="F12" s="832" t="s">
        <v>3675</v>
      </c>
      <c r="G12" s="832" t="s">
        <v>1395</v>
      </c>
      <c r="H12" s="849">
        <v>0.1</v>
      </c>
      <c r="I12" s="849">
        <v>7.8</v>
      </c>
      <c r="J12" s="832">
        <v>1</v>
      </c>
      <c r="K12" s="832">
        <v>78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3664</v>
      </c>
      <c r="B13" s="832" t="s">
        <v>3665</v>
      </c>
      <c r="C13" s="832" t="s">
        <v>583</v>
      </c>
      <c r="D13" s="832" t="s">
        <v>1842</v>
      </c>
      <c r="E13" s="832" t="s">
        <v>3666</v>
      </c>
      <c r="F13" s="832" t="s">
        <v>3676</v>
      </c>
      <c r="G13" s="832" t="s">
        <v>663</v>
      </c>
      <c r="H13" s="849">
        <v>0.1</v>
      </c>
      <c r="I13" s="849">
        <v>7.07</v>
      </c>
      <c r="J13" s="832">
        <v>1</v>
      </c>
      <c r="K13" s="832">
        <v>70.7</v>
      </c>
      <c r="L13" s="849"/>
      <c r="M13" s="849"/>
      <c r="N13" s="832"/>
      <c r="O13" s="832"/>
      <c r="P13" s="849">
        <v>0.5</v>
      </c>
      <c r="Q13" s="849">
        <v>30.18</v>
      </c>
      <c r="R13" s="837">
        <v>4.2687411598302685</v>
      </c>
      <c r="S13" s="850">
        <v>60.36</v>
      </c>
    </row>
    <row r="14" spans="1:19" ht="14.4" customHeight="1" x14ac:dyDescent="0.3">
      <c r="A14" s="831" t="s">
        <v>3664</v>
      </c>
      <c r="B14" s="832" t="s">
        <v>3665</v>
      </c>
      <c r="C14" s="832" t="s">
        <v>583</v>
      </c>
      <c r="D14" s="832" t="s">
        <v>1842</v>
      </c>
      <c r="E14" s="832" t="s">
        <v>3666</v>
      </c>
      <c r="F14" s="832" t="s">
        <v>3679</v>
      </c>
      <c r="G14" s="832" t="s">
        <v>658</v>
      </c>
      <c r="H14" s="849"/>
      <c r="I14" s="849"/>
      <c r="J14" s="832"/>
      <c r="K14" s="832"/>
      <c r="L14" s="849">
        <v>1.2</v>
      </c>
      <c r="M14" s="849">
        <v>780</v>
      </c>
      <c r="N14" s="832"/>
      <c r="O14" s="832">
        <v>650</v>
      </c>
      <c r="P14" s="849">
        <v>1.5999999999999999</v>
      </c>
      <c r="Q14" s="849">
        <v>857.04</v>
      </c>
      <c r="R14" s="837"/>
      <c r="S14" s="850">
        <v>535.65</v>
      </c>
    </row>
    <row r="15" spans="1:19" ht="14.4" customHeight="1" x14ac:dyDescent="0.3">
      <c r="A15" s="831" t="s">
        <v>3664</v>
      </c>
      <c r="B15" s="832" t="s">
        <v>3665</v>
      </c>
      <c r="C15" s="832" t="s">
        <v>583</v>
      </c>
      <c r="D15" s="832" t="s">
        <v>1842</v>
      </c>
      <c r="E15" s="832" t="s">
        <v>3666</v>
      </c>
      <c r="F15" s="832" t="s">
        <v>3685</v>
      </c>
      <c r="G15" s="832" t="s">
        <v>828</v>
      </c>
      <c r="H15" s="849">
        <v>0.52</v>
      </c>
      <c r="I15" s="849">
        <v>127.08</v>
      </c>
      <c r="J15" s="832">
        <v>1</v>
      </c>
      <c r="K15" s="832">
        <v>244.38461538461539</v>
      </c>
      <c r="L15" s="849">
        <v>0.45</v>
      </c>
      <c r="M15" s="849">
        <v>109.53</v>
      </c>
      <c r="N15" s="832">
        <v>0.86189801699716717</v>
      </c>
      <c r="O15" s="832">
        <v>243.4</v>
      </c>
      <c r="P15" s="849">
        <v>1.1500000000000001</v>
      </c>
      <c r="Q15" s="849">
        <v>279.90999999999997</v>
      </c>
      <c r="R15" s="837">
        <v>2.2026282656594267</v>
      </c>
      <c r="S15" s="850">
        <v>243.39999999999995</v>
      </c>
    </row>
    <row r="16" spans="1:19" ht="14.4" customHeight="1" x14ac:dyDescent="0.3">
      <c r="A16" s="831" t="s">
        <v>3664</v>
      </c>
      <c r="B16" s="832" t="s">
        <v>3665</v>
      </c>
      <c r="C16" s="832" t="s">
        <v>583</v>
      </c>
      <c r="D16" s="832" t="s">
        <v>1842</v>
      </c>
      <c r="E16" s="832" t="s">
        <v>3666</v>
      </c>
      <c r="F16" s="832" t="s">
        <v>3686</v>
      </c>
      <c r="G16" s="832" t="s">
        <v>3687</v>
      </c>
      <c r="H16" s="849"/>
      <c r="I16" s="849"/>
      <c r="J16" s="832"/>
      <c r="K16" s="832"/>
      <c r="L16" s="849">
        <v>0.6</v>
      </c>
      <c r="M16" s="849">
        <v>22.5</v>
      </c>
      <c r="N16" s="832"/>
      <c r="O16" s="832">
        <v>37.5</v>
      </c>
      <c r="P16" s="849"/>
      <c r="Q16" s="849"/>
      <c r="R16" s="837"/>
      <c r="S16" s="850"/>
    </row>
    <row r="17" spans="1:19" ht="14.4" customHeight="1" x14ac:dyDescent="0.3">
      <c r="A17" s="831" t="s">
        <v>3664</v>
      </c>
      <c r="B17" s="832" t="s">
        <v>3665</v>
      </c>
      <c r="C17" s="832" t="s">
        <v>583</v>
      </c>
      <c r="D17" s="832" t="s">
        <v>1842</v>
      </c>
      <c r="E17" s="832" t="s">
        <v>3666</v>
      </c>
      <c r="F17" s="832" t="s">
        <v>3689</v>
      </c>
      <c r="G17" s="832" t="s">
        <v>1546</v>
      </c>
      <c r="H17" s="849"/>
      <c r="I17" s="849"/>
      <c r="J17" s="832"/>
      <c r="K17" s="832"/>
      <c r="L17" s="849"/>
      <c r="M17" s="849"/>
      <c r="N17" s="832"/>
      <c r="O17" s="832"/>
      <c r="P17" s="849">
        <v>0.8</v>
      </c>
      <c r="Q17" s="849">
        <v>39.519999999999996</v>
      </c>
      <c r="R17" s="837"/>
      <c r="S17" s="850">
        <v>49.399999999999991</v>
      </c>
    </row>
    <row r="18" spans="1:19" ht="14.4" customHeight="1" x14ac:dyDescent="0.3">
      <c r="A18" s="831" t="s">
        <v>3664</v>
      </c>
      <c r="B18" s="832" t="s">
        <v>3665</v>
      </c>
      <c r="C18" s="832" t="s">
        <v>583</v>
      </c>
      <c r="D18" s="832" t="s">
        <v>1842</v>
      </c>
      <c r="E18" s="832" t="s">
        <v>3690</v>
      </c>
      <c r="F18" s="832" t="s">
        <v>3691</v>
      </c>
      <c r="G18" s="832" t="s">
        <v>3692</v>
      </c>
      <c r="H18" s="849">
        <v>4</v>
      </c>
      <c r="I18" s="849">
        <v>970.56</v>
      </c>
      <c r="J18" s="832">
        <v>1</v>
      </c>
      <c r="K18" s="832">
        <v>242.64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3664</v>
      </c>
      <c r="B19" s="832" t="s">
        <v>3665</v>
      </c>
      <c r="C19" s="832" t="s">
        <v>583</v>
      </c>
      <c r="D19" s="832" t="s">
        <v>1842</v>
      </c>
      <c r="E19" s="832" t="s">
        <v>3690</v>
      </c>
      <c r="F19" s="832" t="s">
        <v>3693</v>
      </c>
      <c r="G19" s="832" t="s">
        <v>3694</v>
      </c>
      <c r="H19" s="849">
        <v>2</v>
      </c>
      <c r="I19" s="849">
        <v>485.28</v>
      </c>
      <c r="J19" s="832">
        <v>1</v>
      </c>
      <c r="K19" s="832">
        <v>242.64</v>
      </c>
      <c r="L19" s="849"/>
      <c r="M19" s="849"/>
      <c r="N19" s="832"/>
      <c r="O19" s="832"/>
      <c r="P19" s="849">
        <v>12</v>
      </c>
      <c r="Q19" s="849">
        <v>2911.68</v>
      </c>
      <c r="R19" s="837">
        <v>6</v>
      </c>
      <c r="S19" s="850">
        <v>242.64</v>
      </c>
    </row>
    <row r="20" spans="1:19" ht="14.4" customHeight="1" x14ac:dyDescent="0.3">
      <c r="A20" s="831" t="s">
        <v>3664</v>
      </c>
      <c r="B20" s="832" t="s">
        <v>3665</v>
      </c>
      <c r="C20" s="832" t="s">
        <v>583</v>
      </c>
      <c r="D20" s="832" t="s">
        <v>1842</v>
      </c>
      <c r="E20" s="832" t="s">
        <v>3661</v>
      </c>
      <c r="F20" s="832" t="s">
        <v>3700</v>
      </c>
      <c r="G20" s="832" t="s">
        <v>3701</v>
      </c>
      <c r="H20" s="849">
        <v>1</v>
      </c>
      <c r="I20" s="849">
        <v>78</v>
      </c>
      <c r="J20" s="832">
        <v>1</v>
      </c>
      <c r="K20" s="832">
        <v>78</v>
      </c>
      <c r="L20" s="849">
        <v>2</v>
      </c>
      <c r="M20" s="849">
        <v>156</v>
      </c>
      <c r="N20" s="832">
        <v>2</v>
      </c>
      <c r="O20" s="832">
        <v>78</v>
      </c>
      <c r="P20" s="849">
        <v>1</v>
      </c>
      <c r="Q20" s="849">
        <v>79</v>
      </c>
      <c r="R20" s="837">
        <v>1.0128205128205128</v>
      </c>
      <c r="S20" s="850">
        <v>79</v>
      </c>
    </row>
    <row r="21" spans="1:19" ht="14.4" customHeight="1" x14ac:dyDescent="0.3">
      <c r="A21" s="831" t="s">
        <v>3664</v>
      </c>
      <c r="B21" s="832" t="s">
        <v>3665</v>
      </c>
      <c r="C21" s="832" t="s">
        <v>583</v>
      </c>
      <c r="D21" s="832" t="s">
        <v>1842</v>
      </c>
      <c r="E21" s="832" t="s">
        <v>3661</v>
      </c>
      <c r="F21" s="832" t="s">
        <v>3702</v>
      </c>
      <c r="G21" s="832" t="s">
        <v>3703</v>
      </c>
      <c r="H21" s="849">
        <v>32</v>
      </c>
      <c r="I21" s="849">
        <v>4704</v>
      </c>
      <c r="J21" s="832">
        <v>1</v>
      </c>
      <c r="K21" s="832">
        <v>147</v>
      </c>
      <c r="L21" s="849">
        <v>36</v>
      </c>
      <c r="M21" s="849">
        <v>5292</v>
      </c>
      <c r="N21" s="832">
        <v>1.125</v>
      </c>
      <c r="O21" s="832">
        <v>147</v>
      </c>
      <c r="P21" s="849">
        <v>96</v>
      </c>
      <c r="Q21" s="849">
        <v>14496</v>
      </c>
      <c r="R21" s="837">
        <v>3.0816326530612246</v>
      </c>
      <c r="S21" s="850">
        <v>151</v>
      </c>
    </row>
    <row r="22" spans="1:19" ht="14.4" customHeight="1" x14ac:dyDescent="0.3">
      <c r="A22" s="831" t="s">
        <v>3664</v>
      </c>
      <c r="B22" s="832" t="s">
        <v>3665</v>
      </c>
      <c r="C22" s="832" t="s">
        <v>583</v>
      </c>
      <c r="D22" s="832" t="s">
        <v>1842</v>
      </c>
      <c r="E22" s="832" t="s">
        <v>3661</v>
      </c>
      <c r="F22" s="832" t="s">
        <v>3704</v>
      </c>
      <c r="G22" s="832" t="s">
        <v>3705</v>
      </c>
      <c r="H22" s="849">
        <v>7</v>
      </c>
      <c r="I22" s="849">
        <v>259</v>
      </c>
      <c r="J22" s="832">
        <v>1</v>
      </c>
      <c r="K22" s="832">
        <v>37</v>
      </c>
      <c r="L22" s="849">
        <v>8</v>
      </c>
      <c r="M22" s="849">
        <v>296</v>
      </c>
      <c r="N22" s="832">
        <v>1.1428571428571428</v>
      </c>
      <c r="O22" s="832">
        <v>37</v>
      </c>
      <c r="P22" s="849">
        <v>4</v>
      </c>
      <c r="Q22" s="849">
        <v>152</v>
      </c>
      <c r="R22" s="837">
        <v>0.58687258687258692</v>
      </c>
      <c r="S22" s="850">
        <v>38</v>
      </c>
    </row>
    <row r="23" spans="1:19" ht="14.4" customHeight="1" x14ac:dyDescent="0.3">
      <c r="A23" s="831" t="s">
        <v>3664</v>
      </c>
      <c r="B23" s="832" t="s">
        <v>3665</v>
      </c>
      <c r="C23" s="832" t="s">
        <v>583</v>
      </c>
      <c r="D23" s="832" t="s">
        <v>1842</v>
      </c>
      <c r="E23" s="832" t="s">
        <v>3661</v>
      </c>
      <c r="F23" s="832" t="s">
        <v>3708</v>
      </c>
      <c r="G23" s="832" t="s">
        <v>3709</v>
      </c>
      <c r="H23" s="849">
        <v>7</v>
      </c>
      <c r="I23" s="849">
        <v>903</v>
      </c>
      <c r="J23" s="832">
        <v>1</v>
      </c>
      <c r="K23" s="832">
        <v>129</v>
      </c>
      <c r="L23" s="849">
        <v>3</v>
      </c>
      <c r="M23" s="849">
        <v>390</v>
      </c>
      <c r="N23" s="832">
        <v>0.43189368770764119</v>
      </c>
      <c r="O23" s="832">
        <v>130</v>
      </c>
      <c r="P23" s="849">
        <v>3</v>
      </c>
      <c r="Q23" s="849">
        <v>393</v>
      </c>
      <c r="R23" s="837">
        <v>0.43521594684385384</v>
      </c>
      <c r="S23" s="850">
        <v>131</v>
      </c>
    </row>
    <row r="24" spans="1:19" ht="14.4" customHeight="1" x14ac:dyDescent="0.3">
      <c r="A24" s="831" t="s">
        <v>3664</v>
      </c>
      <c r="B24" s="832" t="s">
        <v>3665</v>
      </c>
      <c r="C24" s="832" t="s">
        <v>583</v>
      </c>
      <c r="D24" s="832" t="s">
        <v>1842</v>
      </c>
      <c r="E24" s="832" t="s">
        <v>3661</v>
      </c>
      <c r="F24" s="832" t="s">
        <v>3710</v>
      </c>
      <c r="G24" s="832" t="s">
        <v>3711</v>
      </c>
      <c r="H24" s="849"/>
      <c r="I24" s="849"/>
      <c r="J24" s="832"/>
      <c r="K24" s="832"/>
      <c r="L24" s="849">
        <v>1</v>
      </c>
      <c r="M24" s="849">
        <v>252</v>
      </c>
      <c r="N24" s="832"/>
      <c r="O24" s="832">
        <v>252</v>
      </c>
      <c r="P24" s="849"/>
      <c r="Q24" s="849"/>
      <c r="R24" s="837"/>
      <c r="S24" s="850"/>
    </row>
    <row r="25" spans="1:19" ht="14.4" customHeight="1" x14ac:dyDescent="0.3">
      <c r="A25" s="831" t="s">
        <v>3664</v>
      </c>
      <c r="B25" s="832" t="s">
        <v>3665</v>
      </c>
      <c r="C25" s="832" t="s">
        <v>583</v>
      </c>
      <c r="D25" s="832" t="s">
        <v>1842</v>
      </c>
      <c r="E25" s="832" t="s">
        <v>3661</v>
      </c>
      <c r="F25" s="832" t="s">
        <v>3712</v>
      </c>
      <c r="G25" s="832" t="s">
        <v>3713</v>
      </c>
      <c r="H25" s="849">
        <v>5</v>
      </c>
      <c r="I25" s="849">
        <v>3505</v>
      </c>
      <c r="J25" s="832">
        <v>1</v>
      </c>
      <c r="K25" s="832">
        <v>701</v>
      </c>
      <c r="L25" s="849">
        <v>9</v>
      </c>
      <c r="M25" s="849">
        <v>6318</v>
      </c>
      <c r="N25" s="832">
        <v>1.802567760342368</v>
      </c>
      <c r="O25" s="832">
        <v>702</v>
      </c>
      <c r="P25" s="849">
        <v>5</v>
      </c>
      <c r="Q25" s="849">
        <v>3535</v>
      </c>
      <c r="R25" s="837">
        <v>1.0085592011412268</v>
      </c>
      <c r="S25" s="850">
        <v>707</v>
      </c>
    </row>
    <row r="26" spans="1:19" ht="14.4" customHeight="1" x14ac:dyDescent="0.3">
      <c r="A26" s="831" t="s">
        <v>3664</v>
      </c>
      <c r="B26" s="832" t="s">
        <v>3665</v>
      </c>
      <c r="C26" s="832" t="s">
        <v>583</v>
      </c>
      <c r="D26" s="832" t="s">
        <v>1842</v>
      </c>
      <c r="E26" s="832" t="s">
        <v>3661</v>
      </c>
      <c r="F26" s="832" t="s">
        <v>3714</v>
      </c>
      <c r="G26" s="832" t="s">
        <v>3715</v>
      </c>
      <c r="H26" s="849"/>
      <c r="I26" s="849"/>
      <c r="J26" s="832"/>
      <c r="K26" s="832"/>
      <c r="L26" s="849">
        <v>2</v>
      </c>
      <c r="M26" s="849">
        <v>710</v>
      </c>
      <c r="N26" s="832"/>
      <c r="O26" s="832">
        <v>355</v>
      </c>
      <c r="P26" s="849">
        <v>3</v>
      </c>
      <c r="Q26" s="849">
        <v>1074</v>
      </c>
      <c r="R26" s="837"/>
      <c r="S26" s="850">
        <v>358</v>
      </c>
    </row>
    <row r="27" spans="1:19" ht="14.4" customHeight="1" x14ac:dyDescent="0.3">
      <c r="A27" s="831" t="s">
        <v>3664</v>
      </c>
      <c r="B27" s="832" t="s">
        <v>3665</v>
      </c>
      <c r="C27" s="832" t="s">
        <v>583</v>
      </c>
      <c r="D27" s="832" t="s">
        <v>1842</v>
      </c>
      <c r="E27" s="832" t="s">
        <v>3661</v>
      </c>
      <c r="F27" s="832" t="s">
        <v>3718</v>
      </c>
      <c r="G27" s="832" t="s">
        <v>3719</v>
      </c>
      <c r="H27" s="849">
        <v>32</v>
      </c>
      <c r="I27" s="849">
        <v>1066.67</v>
      </c>
      <c r="J27" s="832">
        <v>1</v>
      </c>
      <c r="K27" s="832">
        <v>33.333437500000002</v>
      </c>
      <c r="L27" s="849">
        <v>46</v>
      </c>
      <c r="M27" s="849">
        <v>1533.3300000000002</v>
      </c>
      <c r="N27" s="832">
        <v>1.4374923828363038</v>
      </c>
      <c r="O27" s="832">
        <v>33.333260869565223</v>
      </c>
      <c r="P27" s="849">
        <v>50</v>
      </c>
      <c r="Q27" s="849">
        <v>1666.66</v>
      </c>
      <c r="R27" s="837">
        <v>1.5624888672222899</v>
      </c>
      <c r="S27" s="850">
        <v>33.333200000000005</v>
      </c>
    </row>
    <row r="28" spans="1:19" ht="14.4" customHeight="1" x14ac:dyDescent="0.3">
      <c r="A28" s="831" t="s">
        <v>3664</v>
      </c>
      <c r="B28" s="832" t="s">
        <v>3665</v>
      </c>
      <c r="C28" s="832" t="s">
        <v>583</v>
      </c>
      <c r="D28" s="832" t="s">
        <v>1842</v>
      </c>
      <c r="E28" s="832" t="s">
        <v>3661</v>
      </c>
      <c r="F28" s="832" t="s">
        <v>3722</v>
      </c>
      <c r="G28" s="832" t="s">
        <v>3723</v>
      </c>
      <c r="H28" s="849">
        <v>72</v>
      </c>
      <c r="I28" s="849">
        <v>8640</v>
      </c>
      <c r="J28" s="832">
        <v>1</v>
      </c>
      <c r="K28" s="832">
        <v>120</v>
      </c>
      <c r="L28" s="849">
        <v>72</v>
      </c>
      <c r="M28" s="849">
        <v>8712</v>
      </c>
      <c r="N28" s="832">
        <v>1.0083333333333333</v>
      </c>
      <c r="O28" s="832">
        <v>121</v>
      </c>
      <c r="P28" s="849">
        <v>192</v>
      </c>
      <c r="Q28" s="849">
        <v>23424</v>
      </c>
      <c r="R28" s="837">
        <v>2.7111111111111112</v>
      </c>
      <c r="S28" s="850">
        <v>122</v>
      </c>
    </row>
    <row r="29" spans="1:19" ht="14.4" customHeight="1" x14ac:dyDescent="0.3">
      <c r="A29" s="831" t="s">
        <v>3664</v>
      </c>
      <c r="B29" s="832" t="s">
        <v>3665</v>
      </c>
      <c r="C29" s="832" t="s">
        <v>583</v>
      </c>
      <c r="D29" s="832" t="s">
        <v>1842</v>
      </c>
      <c r="E29" s="832" t="s">
        <v>3661</v>
      </c>
      <c r="F29" s="832" t="s">
        <v>3724</v>
      </c>
      <c r="G29" s="832" t="s">
        <v>3725</v>
      </c>
      <c r="H29" s="849">
        <v>1</v>
      </c>
      <c r="I29" s="849">
        <v>32</v>
      </c>
      <c r="J29" s="832">
        <v>1</v>
      </c>
      <c r="K29" s="832">
        <v>32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3664</v>
      </c>
      <c r="B30" s="832" t="s">
        <v>3665</v>
      </c>
      <c r="C30" s="832" t="s">
        <v>583</v>
      </c>
      <c r="D30" s="832" t="s">
        <v>1842</v>
      </c>
      <c r="E30" s="832" t="s">
        <v>3661</v>
      </c>
      <c r="F30" s="832" t="s">
        <v>3726</v>
      </c>
      <c r="G30" s="832" t="s">
        <v>3727</v>
      </c>
      <c r="H30" s="849">
        <v>1</v>
      </c>
      <c r="I30" s="849">
        <v>74</v>
      </c>
      <c r="J30" s="832">
        <v>1</v>
      </c>
      <c r="K30" s="832">
        <v>74</v>
      </c>
      <c r="L30" s="849"/>
      <c r="M30" s="849"/>
      <c r="N30" s="832"/>
      <c r="O30" s="832"/>
      <c r="P30" s="849">
        <v>1</v>
      </c>
      <c r="Q30" s="849">
        <v>75</v>
      </c>
      <c r="R30" s="837">
        <v>1.0135135135135136</v>
      </c>
      <c r="S30" s="850">
        <v>75</v>
      </c>
    </row>
    <row r="31" spans="1:19" ht="14.4" customHeight="1" x14ac:dyDescent="0.3">
      <c r="A31" s="831" t="s">
        <v>3664</v>
      </c>
      <c r="B31" s="832" t="s">
        <v>3665</v>
      </c>
      <c r="C31" s="832" t="s">
        <v>583</v>
      </c>
      <c r="D31" s="832" t="s">
        <v>1842</v>
      </c>
      <c r="E31" s="832" t="s">
        <v>3661</v>
      </c>
      <c r="F31" s="832" t="s">
        <v>3728</v>
      </c>
      <c r="G31" s="832" t="s">
        <v>3729</v>
      </c>
      <c r="H31" s="849">
        <v>9</v>
      </c>
      <c r="I31" s="849">
        <v>693</v>
      </c>
      <c r="J31" s="832">
        <v>1</v>
      </c>
      <c r="K31" s="832">
        <v>77</v>
      </c>
      <c r="L31" s="849">
        <v>9</v>
      </c>
      <c r="M31" s="849">
        <v>693</v>
      </c>
      <c r="N31" s="832">
        <v>1</v>
      </c>
      <c r="O31" s="832">
        <v>77</v>
      </c>
      <c r="P31" s="849">
        <v>24</v>
      </c>
      <c r="Q31" s="849">
        <v>1872</v>
      </c>
      <c r="R31" s="837">
        <v>2.7012987012987013</v>
      </c>
      <c r="S31" s="850">
        <v>78</v>
      </c>
    </row>
    <row r="32" spans="1:19" ht="14.4" customHeight="1" x14ac:dyDescent="0.3">
      <c r="A32" s="831" t="s">
        <v>3664</v>
      </c>
      <c r="B32" s="832" t="s">
        <v>3665</v>
      </c>
      <c r="C32" s="832" t="s">
        <v>583</v>
      </c>
      <c r="D32" s="832" t="s">
        <v>1842</v>
      </c>
      <c r="E32" s="832" t="s">
        <v>3661</v>
      </c>
      <c r="F32" s="832" t="s">
        <v>3730</v>
      </c>
      <c r="G32" s="832" t="s">
        <v>3731</v>
      </c>
      <c r="H32" s="849"/>
      <c r="I32" s="849"/>
      <c r="J32" s="832"/>
      <c r="K32" s="832"/>
      <c r="L32" s="849">
        <v>6</v>
      </c>
      <c r="M32" s="849">
        <v>3720</v>
      </c>
      <c r="N32" s="832"/>
      <c r="O32" s="832">
        <v>620</v>
      </c>
      <c r="P32" s="849">
        <v>8</v>
      </c>
      <c r="Q32" s="849">
        <v>4976</v>
      </c>
      <c r="R32" s="837"/>
      <c r="S32" s="850">
        <v>622</v>
      </c>
    </row>
    <row r="33" spans="1:19" ht="14.4" customHeight="1" x14ac:dyDescent="0.3">
      <c r="A33" s="831" t="s">
        <v>3664</v>
      </c>
      <c r="B33" s="832" t="s">
        <v>3665</v>
      </c>
      <c r="C33" s="832" t="s">
        <v>583</v>
      </c>
      <c r="D33" s="832" t="s">
        <v>1842</v>
      </c>
      <c r="E33" s="832" t="s">
        <v>3661</v>
      </c>
      <c r="F33" s="832" t="s">
        <v>3732</v>
      </c>
      <c r="G33" s="832" t="s">
        <v>3733</v>
      </c>
      <c r="H33" s="849">
        <v>2</v>
      </c>
      <c r="I33" s="849">
        <v>746</v>
      </c>
      <c r="J33" s="832">
        <v>1</v>
      </c>
      <c r="K33" s="832">
        <v>373</v>
      </c>
      <c r="L33" s="849"/>
      <c r="M33" s="849"/>
      <c r="N33" s="832"/>
      <c r="O33" s="832"/>
      <c r="P33" s="849">
        <v>12</v>
      </c>
      <c r="Q33" s="849">
        <v>4512</v>
      </c>
      <c r="R33" s="837">
        <v>6.0482573726541551</v>
      </c>
      <c r="S33" s="850">
        <v>376</v>
      </c>
    </row>
    <row r="34" spans="1:19" ht="14.4" customHeight="1" x14ac:dyDescent="0.3">
      <c r="A34" s="831" t="s">
        <v>3664</v>
      </c>
      <c r="B34" s="832" t="s">
        <v>3665</v>
      </c>
      <c r="C34" s="832" t="s">
        <v>583</v>
      </c>
      <c r="D34" s="832" t="s">
        <v>1842</v>
      </c>
      <c r="E34" s="832" t="s">
        <v>3661</v>
      </c>
      <c r="F34" s="832" t="s">
        <v>3734</v>
      </c>
      <c r="G34" s="832" t="s">
        <v>3735</v>
      </c>
      <c r="H34" s="849">
        <v>28</v>
      </c>
      <c r="I34" s="849">
        <v>4956</v>
      </c>
      <c r="J34" s="832">
        <v>1</v>
      </c>
      <c r="K34" s="832">
        <v>177</v>
      </c>
      <c r="L34" s="849">
        <v>35</v>
      </c>
      <c r="M34" s="849">
        <v>6230</v>
      </c>
      <c r="N34" s="832">
        <v>1.2570621468926553</v>
      </c>
      <c r="O34" s="832">
        <v>178</v>
      </c>
      <c r="P34" s="849">
        <v>43</v>
      </c>
      <c r="Q34" s="849">
        <v>7697</v>
      </c>
      <c r="R34" s="837">
        <v>1.5530669895076674</v>
      </c>
      <c r="S34" s="850">
        <v>179</v>
      </c>
    </row>
    <row r="35" spans="1:19" ht="14.4" customHeight="1" x14ac:dyDescent="0.3">
      <c r="A35" s="831" t="s">
        <v>3664</v>
      </c>
      <c r="B35" s="832" t="s">
        <v>3665</v>
      </c>
      <c r="C35" s="832" t="s">
        <v>583</v>
      </c>
      <c r="D35" s="832" t="s">
        <v>3621</v>
      </c>
      <c r="E35" s="832" t="s">
        <v>3661</v>
      </c>
      <c r="F35" s="832" t="s">
        <v>3710</v>
      </c>
      <c r="G35" s="832" t="s">
        <v>3711</v>
      </c>
      <c r="H35" s="849">
        <v>4</v>
      </c>
      <c r="I35" s="849">
        <v>1004</v>
      </c>
      <c r="J35" s="832">
        <v>1</v>
      </c>
      <c r="K35" s="832">
        <v>251</v>
      </c>
      <c r="L35" s="849">
        <v>35</v>
      </c>
      <c r="M35" s="849">
        <v>8820</v>
      </c>
      <c r="N35" s="832">
        <v>8.7848605577689245</v>
      </c>
      <c r="O35" s="832">
        <v>252</v>
      </c>
      <c r="P35" s="849">
        <v>3</v>
      </c>
      <c r="Q35" s="849">
        <v>762</v>
      </c>
      <c r="R35" s="837">
        <v>0.75896414342629481</v>
      </c>
      <c r="S35" s="850">
        <v>254</v>
      </c>
    </row>
    <row r="36" spans="1:19" ht="14.4" customHeight="1" x14ac:dyDescent="0.3">
      <c r="A36" s="831" t="s">
        <v>3664</v>
      </c>
      <c r="B36" s="832" t="s">
        <v>3665</v>
      </c>
      <c r="C36" s="832" t="s">
        <v>583</v>
      </c>
      <c r="D36" s="832" t="s">
        <v>1843</v>
      </c>
      <c r="E36" s="832" t="s">
        <v>3666</v>
      </c>
      <c r="F36" s="832" t="s">
        <v>3668</v>
      </c>
      <c r="G36" s="832" t="s">
        <v>3669</v>
      </c>
      <c r="H36" s="849">
        <v>0.4</v>
      </c>
      <c r="I36" s="849">
        <v>60.4</v>
      </c>
      <c r="J36" s="832">
        <v>1</v>
      </c>
      <c r="K36" s="832">
        <v>151</v>
      </c>
      <c r="L36" s="849">
        <v>0.70000000000000007</v>
      </c>
      <c r="M36" s="849">
        <v>48.79</v>
      </c>
      <c r="N36" s="832">
        <v>0.80778145695364234</v>
      </c>
      <c r="O36" s="832">
        <v>69.699999999999989</v>
      </c>
      <c r="P36" s="849">
        <v>0.8</v>
      </c>
      <c r="Q36" s="849">
        <v>55.76</v>
      </c>
      <c r="R36" s="837">
        <v>0.9231788079470199</v>
      </c>
      <c r="S36" s="850">
        <v>69.699999999999989</v>
      </c>
    </row>
    <row r="37" spans="1:19" ht="14.4" customHeight="1" x14ac:dyDescent="0.3">
      <c r="A37" s="831" t="s">
        <v>3664</v>
      </c>
      <c r="B37" s="832" t="s">
        <v>3665</v>
      </c>
      <c r="C37" s="832" t="s">
        <v>583</v>
      </c>
      <c r="D37" s="832" t="s">
        <v>1843</v>
      </c>
      <c r="E37" s="832" t="s">
        <v>3666</v>
      </c>
      <c r="F37" s="832" t="s">
        <v>3670</v>
      </c>
      <c r="G37" s="832" t="s">
        <v>3671</v>
      </c>
      <c r="H37" s="849">
        <v>2.5999999999999996</v>
      </c>
      <c r="I37" s="849">
        <v>659.23</v>
      </c>
      <c r="J37" s="832">
        <v>1</v>
      </c>
      <c r="K37" s="832">
        <v>253.55000000000004</v>
      </c>
      <c r="L37" s="849">
        <v>4.8</v>
      </c>
      <c r="M37" s="849">
        <v>1764.96</v>
      </c>
      <c r="N37" s="832">
        <v>2.6773053410797445</v>
      </c>
      <c r="O37" s="832">
        <v>367.70000000000005</v>
      </c>
      <c r="P37" s="849">
        <v>7</v>
      </c>
      <c r="Q37" s="849">
        <v>1995.6999999999998</v>
      </c>
      <c r="R37" s="837">
        <v>3.0273197518316821</v>
      </c>
      <c r="S37" s="850">
        <v>285.09999999999997</v>
      </c>
    </row>
    <row r="38" spans="1:19" ht="14.4" customHeight="1" x14ac:dyDescent="0.3">
      <c r="A38" s="831" t="s">
        <v>3664</v>
      </c>
      <c r="B38" s="832" t="s">
        <v>3665</v>
      </c>
      <c r="C38" s="832" t="s">
        <v>583</v>
      </c>
      <c r="D38" s="832" t="s">
        <v>1843</v>
      </c>
      <c r="E38" s="832" t="s">
        <v>3666</v>
      </c>
      <c r="F38" s="832" t="s">
        <v>3672</v>
      </c>
      <c r="G38" s="832" t="s">
        <v>677</v>
      </c>
      <c r="H38" s="849">
        <v>0.1</v>
      </c>
      <c r="I38" s="849">
        <v>6.14</v>
      </c>
      <c r="J38" s="832">
        <v>1</v>
      </c>
      <c r="K38" s="832">
        <v>61.399999999999991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3664</v>
      </c>
      <c r="B39" s="832" t="s">
        <v>3665</v>
      </c>
      <c r="C39" s="832" t="s">
        <v>583</v>
      </c>
      <c r="D39" s="832" t="s">
        <v>1843</v>
      </c>
      <c r="E39" s="832" t="s">
        <v>3666</v>
      </c>
      <c r="F39" s="832" t="s">
        <v>3673</v>
      </c>
      <c r="G39" s="832" t="s">
        <v>965</v>
      </c>
      <c r="H39" s="849">
        <v>2</v>
      </c>
      <c r="I39" s="849">
        <v>27.48</v>
      </c>
      <c r="J39" s="832">
        <v>1</v>
      </c>
      <c r="K39" s="832">
        <v>13.74</v>
      </c>
      <c r="L39" s="849">
        <v>3</v>
      </c>
      <c r="M39" s="849">
        <v>41.22</v>
      </c>
      <c r="N39" s="832">
        <v>1.5</v>
      </c>
      <c r="O39" s="832">
        <v>13.74</v>
      </c>
      <c r="P39" s="849">
        <v>1</v>
      </c>
      <c r="Q39" s="849">
        <v>13.37</v>
      </c>
      <c r="R39" s="837">
        <v>0.4865356622998544</v>
      </c>
      <c r="S39" s="850">
        <v>13.37</v>
      </c>
    </row>
    <row r="40" spans="1:19" ht="14.4" customHeight="1" x14ac:dyDescent="0.3">
      <c r="A40" s="831" t="s">
        <v>3664</v>
      </c>
      <c r="B40" s="832" t="s">
        <v>3665</v>
      </c>
      <c r="C40" s="832" t="s">
        <v>583</v>
      </c>
      <c r="D40" s="832" t="s">
        <v>1843</v>
      </c>
      <c r="E40" s="832" t="s">
        <v>3666</v>
      </c>
      <c r="F40" s="832" t="s">
        <v>3675</v>
      </c>
      <c r="G40" s="832" t="s">
        <v>1395</v>
      </c>
      <c r="H40" s="849">
        <v>0.1</v>
      </c>
      <c r="I40" s="849">
        <v>7.8</v>
      </c>
      <c r="J40" s="832">
        <v>1</v>
      </c>
      <c r="K40" s="832">
        <v>78</v>
      </c>
      <c r="L40" s="849"/>
      <c r="M40" s="849"/>
      <c r="N40" s="832"/>
      <c r="O40" s="832"/>
      <c r="P40" s="849">
        <v>0.1</v>
      </c>
      <c r="Q40" s="849">
        <v>4.71</v>
      </c>
      <c r="R40" s="837">
        <v>0.60384615384615381</v>
      </c>
      <c r="S40" s="850">
        <v>47.099999999999994</v>
      </c>
    </row>
    <row r="41" spans="1:19" ht="14.4" customHeight="1" x14ac:dyDescent="0.3">
      <c r="A41" s="831" t="s">
        <v>3664</v>
      </c>
      <c r="B41" s="832" t="s">
        <v>3665</v>
      </c>
      <c r="C41" s="832" t="s">
        <v>583</v>
      </c>
      <c r="D41" s="832" t="s">
        <v>1843</v>
      </c>
      <c r="E41" s="832" t="s">
        <v>3666</v>
      </c>
      <c r="F41" s="832" t="s">
        <v>3676</v>
      </c>
      <c r="G41" s="832" t="s">
        <v>663</v>
      </c>
      <c r="H41" s="849">
        <v>0.2</v>
      </c>
      <c r="I41" s="849">
        <v>14.14</v>
      </c>
      <c r="J41" s="832">
        <v>1</v>
      </c>
      <c r="K41" s="832">
        <v>70.7</v>
      </c>
      <c r="L41" s="849">
        <v>0.60000000000000009</v>
      </c>
      <c r="M41" s="849">
        <v>51.06</v>
      </c>
      <c r="N41" s="832">
        <v>3.6110325318246113</v>
      </c>
      <c r="O41" s="832">
        <v>85.1</v>
      </c>
      <c r="P41" s="849">
        <v>0.4</v>
      </c>
      <c r="Q41" s="849">
        <v>24.14</v>
      </c>
      <c r="R41" s="837">
        <v>1.7072135785007072</v>
      </c>
      <c r="S41" s="850">
        <v>60.35</v>
      </c>
    </row>
    <row r="42" spans="1:19" ht="14.4" customHeight="1" x14ac:dyDescent="0.3">
      <c r="A42" s="831" t="s">
        <v>3664</v>
      </c>
      <c r="B42" s="832" t="s">
        <v>3665</v>
      </c>
      <c r="C42" s="832" t="s">
        <v>583</v>
      </c>
      <c r="D42" s="832" t="s">
        <v>1843</v>
      </c>
      <c r="E42" s="832" t="s">
        <v>3666</v>
      </c>
      <c r="F42" s="832" t="s">
        <v>3679</v>
      </c>
      <c r="G42" s="832" t="s">
        <v>658</v>
      </c>
      <c r="H42" s="849">
        <v>0.22</v>
      </c>
      <c r="I42" s="849">
        <v>143</v>
      </c>
      <c r="J42" s="832">
        <v>1</v>
      </c>
      <c r="K42" s="832">
        <v>650</v>
      </c>
      <c r="L42" s="849">
        <v>1</v>
      </c>
      <c r="M42" s="849">
        <v>650</v>
      </c>
      <c r="N42" s="832">
        <v>4.5454545454545459</v>
      </c>
      <c r="O42" s="832">
        <v>650</v>
      </c>
      <c r="P42" s="849">
        <v>1.8</v>
      </c>
      <c r="Q42" s="849">
        <v>964.17</v>
      </c>
      <c r="R42" s="837">
        <v>6.742447552447552</v>
      </c>
      <c r="S42" s="850">
        <v>535.65</v>
      </c>
    </row>
    <row r="43" spans="1:19" ht="14.4" customHeight="1" x14ac:dyDescent="0.3">
      <c r="A43" s="831" t="s">
        <v>3664</v>
      </c>
      <c r="B43" s="832" t="s">
        <v>3665</v>
      </c>
      <c r="C43" s="832" t="s">
        <v>583</v>
      </c>
      <c r="D43" s="832" t="s">
        <v>1843</v>
      </c>
      <c r="E43" s="832" t="s">
        <v>3666</v>
      </c>
      <c r="F43" s="832" t="s">
        <v>3680</v>
      </c>
      <c r="G43" s="832" t="s">
        <v>661</v>
      </c>
      <c r="H43" s="849"/>
      <c r="I43" s="849"/>
      <c r="J43" s="832"/>
      <c r="K43" s="832"/>
      <c r="L43" s="849">
        <v>1</v>
      </c>
      <c r="M43" s="849">
        <v>16.8</v>
      </c>
      <c r="N43" s="832"/>
      <c r="O43" s="832">
        <v>16.8</v>
      </c>
      <c r="P43" s="849"/>
      <c r="Q43" s="849"/>
      <c r="R43" s="837"/>
      <c r="S43" s="850"/>
    </row>
    <row r="44" spans="1:19" ht="14.4" customHeight="1" x14ac:dyDescent="0.3">
      <c r="A44" s="831" t="s">
        <v>3664</v>
      </c>
      <c r="B44" s="832" t="s">
        <v>3665</v>
      </c>
      <c r="C44" s="832" t="s">
        <v>583</v>
      </c>
      <c r="D44" s="832" t="s">
        <v>1843</v>
      </c>
      <c r="E44" s="832" t="s">
        <v>3666</v>
      </c>
      <c r="F44" s="832" t="s">
        <v>3683</v>
      </c>
      <c r="G44" s="832" t="s">
        <v>828</v>
      </c>
      <c r="H44" s="849">
        <v>2</v>
      </c>
      <c r="I44" s="849">
        <v>243.54</v>
      </c>
      <c r="J44" s="832">
        <v>1</v>
      </c>
      <c r="K44" s="832">
        <v>121.77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3664</v>
      </c>
      <c r="B45" s="832" t="s">
        <v>3665</v>
      </c>
      <c r="C45" s="832" t="s">
        <v>583</v>
      </c>
      <c r="D45" s="832" t="s">
        <v>1843</v>
      </c>
      <c r="E45" s="832" t="s">
        <v>3666</v>
      </c>
      <c r="F45" s="832" t="s">
        <v>3685</v>
      </c>
      <c r="G45" s="832" t="s">
        <v>828</v>
      </c>
      <c r="H45" s="849">
        <v>0.72</v>
      </c>
      <c r="I45" s="849">
        <v>175.76000000000002</v>
      </c>
      <c r="J45" s="832">
        <v>1</v>
      </c>
      <c r="K45" s="832">
        <v>244.11111111111114</v>
      </c>
      <c r="L45" s="849">
        <v>1.1000000000000001</v>
      </c>
      <c r="M45" s="849">
        <v>267.74</v>
      </c>
      <c r="N45" s="832">
        <v>1.5233272644515248</v>
      </c>
      <c r="O45" s="832">
        <v>243.39999999999998</v>
      </c>
      <c r="P45" s="849">
        <v>2.75</v>
      </c>
      <c r="Q45" s="849">
        <v>669.48</v>
      </c>
      <c r="R45" s="837">
        <v>3.8090578060992257</v>
      </c>
      <c r="S45" s="850">
        <v>243.44727272727275</v>
      </c>
    </row>
    <row r="46" spans="1:19" ht="14.4" customHeight="1" x14ac:dyDescent="0.3">
      <c r="A46" s="831" t="s">
        <v>3664</v>
      </c>
      <c r="B46" s="832" t="s">
        <v>3665</v>
      </c>
      <c r="C46" s="832" t="s">
        <v>583</v>
      </c>
      <c r="D46" s="832" t="s">
        <v>1843</v>
      </c>
      <c r="E46" s="832" t="s">
        <v>3666</v>
      </c>
      <c r="F46" s="832" t="s">
        <v>3686</v>
      </c>
      <c r="G46" s="832" t="s">
        <v>3687</v>
      </c>
      <c r="H46" s="849">
        <v>1.2</v>
      </c>
      <c r="I46" s="849">
        <v>45.05</v>
      </c>
      <c r="J46" s="832">
        <v>1</v>
      </c>
      <c r="K46" s="832">
        <v>37.541666666666664</v>
      </c>
      <c r="L46" s="849">
        <v>0.5</v>
      </c>
      <c r="M46" s="849">
        <v>18.75</v>
      </c>
      <c r="N46" s="832">
        <v>0.41620421753607106</v>
      </c>
      <c r="O46" s="832">
        <v>37.5</v>
      </c>
      <c r="P46" s="849"/>
      <c r="Q46" s="849"/>
      <c r="R46" s="837"/>
      <c r="S46" s="850"/>
    </row>
    <row r="47" spans="1:19" ht="14.4" customHeight="1" x14ac:dyDescent="0.3">
      <c r="A47" s="831" t="s">
        <v>3664</v>
      </c>
      <c r="B47" s="832" t="s">
        <v>3665</v>
      </c>
      <c r="C47" s="832" t="s">
        <v>583</v>
      </c>
      <c r="D47" s="832" t="s">
        <v>1843</v>
      </c>
      <c r="E47" s="832" t="s">
        <v>3666</v>
      </c>
      <c r="F47" s="832" t="s">
        <v>3689</v>
      </c>
      <c r="G47" s="832" t="s">
        <v>1546</v>
      </c>
      <c r="H47" s="849"/>
      <c r="I47" s="849"/>
      <c r="J47" s="832"/>
      <c r="K47" s="832"/>
      <c r="L47" s="849"/>
      <c r="M47" s="849"/>
      <c r="N47" s="832"/>
      <c r="O47" s="832"/>
      <c r="P47" s="849">
        <v>0.9</v>
      </c>
      <c r="Q47" s="849">
        <v>44.46</v>
      </c>
      <c r="R47" s="837"/>
      <c r="S47" s="850">
        <v>49.4</v>
      </c>
    </row>
    <row r="48" spans="1:19" ht="14.4" customHeight="1" x14ac:dyDescent="0.3">
      <c r="A48" s="831" t="s">
        <v>3664</v>
      </c>
      <c r="B48" s="832" t="s">
        <v>3665</v>
      </c>
      <c r="C48" s="832" t="s">
        <v>583</v>
      </c>
      <c r="D48" s="832" t="s">
        <v>1843</v>
      </c>
      <c r="E48" s="832" t="s">
        <v>3690</v>
      </c>
      <c r="F48" s="832" t="s">
        <v>3693</v>
      </c>
      <c r="G48" s="832" t="s">
        <v>3694</v>
      </c>
      <c r="H48" s="849"/>
      <c r="I48" s="849"/>
      <c r="J48" s="832"/>
      <c r="K48" s="832"/>
      <c r="L48" s="849">
        <v>7</v>
      </c>
      <c r="M48" s="849">
        <v>1698.48</v>
      </c>
      <c r="N48" s="832"/>
      <c r="O48" s="832">
        <v>242.64000000000001</v>
      </c>
      <c r="P48" s="849"/>
      <c r="Q48" s="849"/>
      <c r="R48" s="837"/>
      <c r="S48" s="850"/>
    </row>
    <row r="49" spans="1:19" ht="14.4" customHeight="1" x14ac:dyDescent="0.3">
      <c r="A49" s="831" t="s">
        <v>3664</v>
      </c>
      <c r="B49" s="832" t="s">
        <v>3665</v>
      </c>
      <c r="C49" s="832" t="s">
        <v>583</v>
      </c>
      <c r="D49" s="832" t="s">
        <v>1843</v>
      </c>
      <c r="E49" s="832" t="s">
        <v>3690</v>
      </c>
      <c r="F49" s="832" t="s">
        <v>3695</v>
      </c>
      <c r="G49" s="832" t="s">
        <v>3696</v>
      </c>
      <c r="H49" s="849"/>
      <c r="I49" s="849"/>
      <c r="J49" s="832"/>
      <c r="K49" s="832"/>
      <c r="L49" s="849">
        <v>2</v>
      </c>
      <c r="M49" s="849">
        <v>485.28</v>
      </c>
      <c r="N49" s="832"/>
      <c r="O49" s="832">
        <v>242.64</v>
      </c>
      <c r="P49" s="849"/>
      <c r="Q49" s="849"/>
      <c r="R49" s="837"/>
      <c r="S49" s="850"/>
    </row>
    <row r="50" spans="1:19" ht="14.4" customHeight="1" x14ac:dyDescent="0.3">
      <c r="A50" s="831" t="s">
        <v>3664</v>
      </c>
      <c r="B50" s="832" t="s">
        <v>3665</v>
      </c>
      <c r="C50" s="832" t="s">
        <v>583</v>
      </c>
      <c r="D50" s="832" t="s">
        <v>1843</v>
      </c>
      <c r="E50" s="832" t="s">
        <v>3690</v>
      </c>
      <c r="F50" s="832" t="s">
        <v>3697</v>
      </c>
      <c r="G50" s="832" t="s">
        <v>3698</v>
      </c>
      <c r="H50" s="849">
        <v>5</v>
      </c>
      <c r="I50" s="849">
        <v>2245</v>
      </c>
      <c r="J50" s="832">
        <v>1</v>
      </c>
      <c r="K50" s="832">
        <v>449</v>
      </c>
      <c r="L50" s="849">
        <v>4</v>
      </c>
      <c r="M50" s="849">
        <v>1796</v>
      </c>
      <c r="N50" s="832">
        <v>0.8</v>
      </c>
      <c r="O50" s="832">
        <v>449</v>
      </c>
      <c r="P50" s="849">
        <v>12</v>
      </c>
      <c r="Q50" s="849">
        <v>5388</v>
      </c>
      <c r="R50" s="837">
        <v>2.4</v>
      </c>
      <c r="S50" s="850">
        <v>449</v>
      </c>
    </row>
    <row r="51" spans="1:19" ht="14.4" customHeight="1" x14ac:dyDescent="0.3">
      <c r="A51" s="831" t="s">
        <v>3664</v>
      </c>
      <c r="B51" s="832" t="s">
        <v>3665</v>
      </c>
      <c r="C51" s="832" t="s">
        <v>583</v>
      </c>
      <c r="D51" s="832" t="s">
        <v>1843</v>
      </c>
      <c r="E51" s="832" t="s">
        <v>3661</v>
      </c>
      <c r="F51" s="832" t="s">
        <v>3700</v>
      </c>
      <c r="G51" s="832" t="s">
        <v>3701</v>
      </c>
      <c r="H51" s="849">
        <v>3</v>
      </c>
      <c r="I51" s="849">
        <v>234</v>
      </c>
      <c r="J51" s="832">
        <v>1</v>
      </c>
      <c r="K51" s="832">
        <v>78</v>
      </c>
      <c r="L51" s="849">
        <v>3</v>
      </c>
      <c r="M51" s="849">
        <v>234</v>
      </c>
      <c r="N51" s="832">
        <v>1</v>
      </c>
      <c r="O51" s="832">
        <v>78</v>
      </c>
      <c r="P51" s="849">
        <v>3</v>
      </c>
      <c r="Q51" s="849">
        <v>237</v>
      </c>
      <c r="R51" s="837">
        <v>1.0128205128205128</v>
      </c>
      <c r="S51" s="850">
        <v>79</v>
      </c>
    </row>
    <row r="52" spans="1:19" ht="14.4" customHeight="1" x14ac:dyDescent="0.3">
      <c r="A52" s="831" t="s">
        <v>3664</v>
      </c>
      <c r="B52" s="832" t="s">
        <v>3665</v>
      </c>
      <c r="C52" s="832" t="s">
        <v>583</v>
      </c>
      <c r="D52" s="832" t="s">
        <v>1843</v>
      </c>
      <c r="E52" s="832" t="s">
        <v>3661</v>
      </c>
      <c r="F52" s="832" t="s">
        <v>3702</v>
      </c>
      <c r="G52" s="832" t="s">
        <v>3703</v>
      </c>
      <c r="H52" s="849">
        <v>50</v>
      </c>
      <c r="I52" s="849">
        <v>7350</v>
      </c>
      <c r="J52" s="832">
        <v>1</v>
      </c>
      <c r="K52" s="832">
        <v>147</v>
      </c>
      <c r="L52" s="849">
        <v>88</v>
      </c>
      <c r="M52" s="849">
        <v>12936</v>
      </c>
      <c r="N52" s="832">
        <v>1.76</v>
      </c>
      <c r="O52" s="832">
        <v>147</v>
      </c>
      <c r="P52" s="849">
        <v>153</v>
      </c>
      <c r="Q52" s="849">
        <v>23103</v>
      </c>
      <c r="R52" s="837">
        <v>3.1432653061224491</v>
      </c>
      <c r="S52" s="850">
        <v>151</v>
      </c>
    </row>
    <row r="53" spans="1:19" ht="14.4" customHeight="1" x14ac:dyDescent="0.3">
      <c r="A53" s="831" t="s">
        <v>3664</v>
      </c>
      <c r="B53" s="832" t="s">
        <v>3665</v>
      </c>
      <c r="C53" s="832" t="s">
        <v>583</v>
      </c>
      <c r="D53" s="832" t="s">
        <v>1843</v>
      </c>
      <c r="E53" s="832" t="s">
        <v>3661</v>
      </c>
      <c r="F53" s="832" t="s">
        <v>3704</v>
      </c>
      <c r="G53" s="832" t="s">
        <v>3705</v>
      </c>
      <c r="H53" s="849">
        <v>5</v>
      </c>
      <c r="I53" s="849">
        <v>185</v>
      </c>
      <c r="J53" s="832">
        <v>1</v>
      </c>
      <c r="K53" s="832">
        <v>37</v>
      </c>
      <c r="L53" s="849">
        <v>13</v>
      </c>
      <c r="M53" s="849">
        <v>481</v>
      </c>
      <c r="N53" s="832">
        <v>2.6</v>
      </c>
      <c r="O53" s="832">
        <v>37</v>
      </c>
      <c r="P53" s="849">
        <v>11</v>
      </c>
      <c r="Q53" s="849">
        <v>418</v>
      </c>
      <c r="R53" s="837">
        <v>2.2594594594594595</v>
      </c>
      <c r="S53" s="850">
        <v>38</v>
      </c>
    </row>
    <row r="54" spans="1:19" ht="14.4" customHeight="1" x14ac:dyDescent="0.3">
      <c r="A54" s="831" t="s">
        <v>3664</v>
      </c>
      <c r="B54" s="832" t="s">
        <v>3665</v>
      </c>
      <c r="C54" s="832" t="s">
        <v>583</v>
      </c>
      <c r="D54" s="832" t="s">
        <v>1843</v>
      </c>
      <c r="E54" s="832" t="s">
        <v>3661</v>
      </c>
      <c r="F54" s="832" t="s">
        <v>3706</v>
      </c>
      <c r="G54" s="832" t="s">
        <v>3707</v>
      </c>
      <c r="H54" s="849"/>
      <c r="I54" s="849"/>
      <c r="J54" s="832"/>
      <c r="K54" s="832"/>
      <c r="L54" s="849">
        <v>2</v>
      </c>
      <c r="M54" s="849">
        <v>234</v>
      </c>
      <c r="N54" s="832"/>
      <c r="O54" s="832">
        <v>117</v>
      </c>
      <c r="P54" s="849"/>
      <c r="Q54" s="849"/>
      <c r="R54" s="837"/>
      <c r="S54" s="850"/>
    </row>
    <row r="55" spans="1:19" ht="14.4" customHeight="1" x14ac:dyDescent="0.3">
      <c r="A55" s="831" t="s">
        <v>3664</v>
      </c>
      <c r="B55" s="832" t="s">
        <v>3665</v>
      </c>
      <c r="C55" s="832" t="s">
        <v>583</v>
      </c>
      <c r="D55" s="832" t="s">
        <v>1843</v>
      </c>
      <c r="E55" s="832" t="s">
        <v>3661</v>
      </c>
      <c r="F55" s="832" t="s">
        <v>3708</v>
      </c>
      <c r="G55" s="832" t="s">
        <v>3709</v>
      </c>
      <c r="H55" s="849">
        <v>8</v>
      </c>
      <c r="I55" s="849">
        <v>1032</v>
      </c>
      <c r="J55" s="832">
        <v>1</v>
      </c>
      <c r="K55" s="832">
        <v>129</v>
      </c>
      <c r="L55" s="849">
        <v>5</v>
      </c>
      <c r="M55" s="849">
        <v>650</v>
      </c>
      <c r="N55" s="832">
        <v>0.62984496124031009</v>
      </c>
      <c r="O55" s="832">
        <v>130</v>
      </c>
      <c r="P55" s="849">
        <v>23</v>
      </c>
      <c r="Q55" s="849">
        <v>3013</v>
      </c>
      <c r="R55" s="837">
        <v>2.9195736434108528</v>
      </c>
      <c r="S55" s="850">
        <v>131</v>
      </c>
    </row>
    <row r="56" spans="1:19" ht="14.4" customHeight="1" x14ac:dyDescent="0.3">
      <c r="A56" s="831" t="s">
        <v>3664</v>
      </c>
      <c r="B56" s="832" t="s">
        <v>3665</v>
      </c>
      <c r="C56" s="832" t="s">
        <v>583</v>
      </c>
      <c r="D56" s="832" t="s">
        <v>1843</v>
      </c>
      <c r="E56" s="832" t="s">
        <v>3661</v>
      </c>
      <c r="F56" s="832" t="s">
        <v>3712</v>
      </c>
      <c r="G56" s="832" t="s">
        <v>3713</v>
      </c>
      <c r="H56" s="849">
        <v>2</v>
      </c>
      <c r="I56" s="849">
        <v>1402</v>
      </c>
      <c r="J56" s="832">
        <v>1</v>
      </c>
      <c r="K56" s="832">
        <v>701</v>
      </c>
      <c r="L56" s="849">
        <v>6</v>
      </c>
      <c r="M56" s="849">
        <v>4212</v>
      </c>
      <c r="N56" s="832">
        <v>3.0042796005706136</v>
      </c>
      <c r="O56" s="832">
        <v>702</v>
      </c>
      <c r="P56" s="849">
        <v>3</v>
      </c>
      <c r="Q56" s="849">
        <v>2121</v>
      </c>
      <c r="R56" s="837">
        <v>1.5128388017118402</v>
      </c>
      <c r="S56" s="850">
        <v>707</v>
      </c>
    </row>
    <row r="57" spans="1:19" ht="14.4" customHeight="1" x14ac:dyDescent="0.3">
      <c r="A57" s="831" t="s">
        <v>3664</v>
      </c>
      <c r="B57" s="832" t="s">
        <v>3665</v>
      </c>
      <c r="C57" s="832" t="s">
        <v>583</v>
      </c>
      <c r="D57" s="832" t="s">
        <v>1843</v>
      </c>
      <c r="E57" s="832" t="s">
        <v>3661</v>
      </c>
      <c r="F57" s="832" t="s">
        <v>3718</v>
      </c>
      <c r="G57" s="832" t="s">
        <v>3719</v>
      </c>
      <c r="H57" s="849">
        <v>62</v>
      </c>
      <c r="I57" s="849">
        <v>2066.67</v>
      </c>
      <c r="J57" s="832">
        <v>1</v>
      </c>
      <c r="K57" s="832">
        <v>33.333387096774196</v>
      </c>
      <c r="L57" s="849">
        <v>80</v>
      </c>
      <c r="M57" s="849">
        <v>2666.66</v>
      </c>
      <c r="N57" s="832">
        <v>1.2903172736818165</v>
      </c>
      <c r="O57" s="832">
        <v>33.33325</v>
      </c>
      <c r="P57" s="849">
        <v>71</v>
      </c>
      <c r="Q57" s="849">
        <v>2366.66</v>
      </c>
      <c r="R57" s="837">
        <v>1.1451562174899717</v>
      </c>
      <c r="S57" s="850">
        <v>33.333239436619714</v>
      </c>
    </row>
    <row r="58" spans="1:19" ht="14.4" customHeight="1" x14ac:dyDescent="0.3">
      <c r="A58" s="831" t="s">
        <v>3664</v>
      </c>
      <c r="B58" s="832" t="s">
        <v>3665</v>
      </c>
      <c r="C58" s="832" t="s">
        <v>583</v>
      </c>
      <c r="D58" s="832" t="s">
        <v>1843</v>
      </c>
      <c r="E58" s="832" t="s">
        <v>3661</v>
      </c>
      <c r="F58" s="832" t="s">
        <v>3722</v>
      </c>
      <c r="G58" s="832" t="s">
        <v>3723</v>
      </c>
      <c r="H58" s="849">
        <v>101</v>
      </c>
      <c r="I58" s="849">
        <v>12120</v>
      </c>
      <c r="J58" s="832">
        <v>1</v>
      </c>
      <c r="K58" s="832">
        <v>120</v>
      </c>
      <c r="L58" s="849">
        <v>176</v>
      </c>
      <c r="M58" s="849">
        <v>21296</v>
      </c>
      <c r="N58" s="832">
        <v>1.7570957095709572</v>
      </c>
      <c r="O58" s="832">
        <v>121</v>
      </c>
      <c r="P58" s="849">
        <v>290</v>
      </c>
      <c r="Q58" s="849">
        <v>35380</v>
      </c>
      <c r="R58" s="837">
        <v>2.9191419141914192</v>
      </c>
      <c r="S58" s="850">
        <v>122</v>
      </c>
    </row>
    <row r="59" spans="1:19" ht="14.4" customHeight="1" x14ac:dyDescent="0.3">
      <c r="A59" s="831" t="s">
        <v>3664</v>
      </c>
      <c r="B59" s="832" t="s">
        <v>3665</v>
      </c>
      <c r="C59" s="832" t="s">
        <v>583</v>
      </c>
      <c r="D59" s="832" t="s">
        <v>1843</v>
      </c>
      <c r="E59" s="832" t="s">
        <v>3661</v>
      </c>
      <c r="F59" s="832" t="s">
        <v>3726</v>
      </c>
      <c r="G59" s="832" t="s">
        <v>3727</v>
      </c>
      <c r="H59" s="849">
        <v>1</v>
      </c>
      <c r="I59" s="849">
        <v>74</v>
      </c>
      <c r="J59" s="832">
        <v>1</v>
      </c>
      <c r="K59" s="832">
        <v>74</v>
      </c>
      <c r="L59" s="849">
        <v>1</v>
      </c>
      <c r="M59" s="849">
        <v>74</v>
      </c>
      <c r="N59" s="832">
        <v>1</v>
      </c>
      <c r="O59" s="832">
        <v>74</v>
      </c>
      <c r="P59" s="849">
        <v>1</v>
      </c>
      <c r="Q59" s="849">
        <v>75</v>
      </c>
      <c r="R59" s="837">
        <v>1.0135135135135136</v>
      </c>
      <c r="S59" s="850">
        <v>75</v>
      </c>
    </row>
    <row r="60" spans="1:19" ht="14.4" customHeight="1" x14ac:dyDescent="0.3">
      <c r="A60" s="831" t="s">
        <v>3664</v>
      </c>
      <c r="B60" s="832" t="s">
        <v>3665</v>
      </c>
      <c r="C60" s="832" t="s">
        <v>583</v>
      </c>
      <c r="D60" s="832" t="s">
        <v>1843</v>
      </c>
      <c r="E60" s="832" t="s">
        <v>3661</v>
      </c>
      <c r="F60" s="832" t="s">
        <v>3728</v>
      </c>
      <c r="G60" s="832" t="s">
        <v>3729</v>
      </c>
      <c r="H60" s="849">
        <v>13</v>
      </c>
      <c r="I60" s="849">
        <v>1001</v>
      </c>
      <c r="J60" s="832">
        <v>1</v>
      </c>
      <c r="K60" s="832">
        <v>77</v>
      </c>
      <c r="L60" s="849">
        <v>22</v>
      </c>
      <c r="M60" s="849">
        <v>1694</v>
      </c>
      <c r="N60" s="832">
        <v>1.6923076923076923</v>
      </c>
      <c r="O60" s="832">
        <v>77</v>
      </c>
      <c r="P60" s="849">
        <v>38</v>
      </c>
      <c r="Q60" s="849">
        <v>2964</v>
      </c>
      <c r="R60" s="837">
        <v>2.9610389610389611</v>
      </c>
      <c r="S60" s="850">
        <v>78</v>
      </c>
    </row>
    <row r="61" spans="1:19" ht="14.4" customHeight="1" x14ac:dyDescent="0.3">
      <c r="A61" s="831" t="s">
        <v>3664</v>
      </c>
      <c r="B61" s="832" t="s">
        <v>3665</v>
      </c>
      <c r="C61" s="832" t="s">
        <v>583</v>
      </c>
      <c r="D61" s="832" t="s">
        <v>1843</v>
      </c>
      <c r="E61" s="832" t="s">
        <v>3661</v>
      </c>
      <c r="F61" s="832" t="s">
        <v>3730</v>
      </c>
      <c r="G61" s="832" t="s">
        <v>3731</v>
      </c>
      <c r="H61" s="849">
        <v>3</v>
      </c>
      <c r="I61" s="849">
        <v>1857</v>
      </c>
      <c r="J61" s="832">
        <v>1</v>
      </c>
      <c r="K61" s="832">
        <v>619</v>
      </c>
      <c r="L61" s="849">
        <v>6</v>
      </c>
      <c r="M61" s="849">
        <v>3720</v>
      </c>
      <c r="N61" s="832">
        <v>2.0032310177705979</v>
      </c>
      <c r="O61" s="832">
        <v>620</v>
      </c>
      <c r="P61" s="849">
        <v>9</v>
      </c>
      <c r="Q61" s="849">
        <v>5598</v>
      </c>
      <c r="R61" s="837">
        <v>3.01453957996769</v>
      </c>
      <c r="S61" s="850">
        <v>622</v>
      </c>
    </row>
    <row r="62" spans="1:19" ht="14.4" customHeight="1" x14ac:dyDescent="0.3">
      <c r="A62" s="831" t="s">
        <v>3664</v>
      </c>
      <c r="B62" s="832" t="s">
        <v>3665</v>
      </c>
      <c r="C62" s="832" t="s">
        <v>583</v>
      </c>
      <c r="D62" s="832" t="s">
        <v>1843</v>
      </c>
      <c r="E62" s="832" t="s">
        <v>3661</v>
      </c>
      <c r="F62" s="832" t="s">
        <v>3732</v>
      </c>
      <c r="G62" s="832" t="s">
        <v>3733</v>
      </c>
      <c r="H62" s="849"/>
      <c r="I62" s="849"/>
      <c r="J62" s="832"/>
      <c r="K62" s="832"/>
      <c r="L62" s="849">
        <v>8</v>
      </c>
      <c r="M62" s="849">
        <v>2992</v>
      </c>
      <c r="N62" s="832"/>
      <c r="O62" s="832">
        <v>374</v>
      </c>
      <c r="P62" s="849"/>
      <c r="Q62" s="849"/>
      <c r="R62" s="837"/>
      <c r="S62" s="850"/>
    </row>
    <row r="63" spans="1:19" ht="14.4" customHeight="1" x14ac:dyDescent="0.3">
      <c r="A63" s="831" t="s">
        <v>3664</v>
      </c>
      <c r="B63" s="832" t="s">
        <v>3665</v>
      </c>
      <c r="C63" s="832" t="s">
        <v>583</v>
      </c>
      <c r="D63" s="832" t="s">
        <v>1843</v>
      </c>
      <c r="E63" s="832" t="s">
        <v>3661</v>
      </c>
      <c r="F63" s="832" t="s">
        <v>3734</v>
      </c>
      <c r="G63" s="832" t="s">
        <v>3735</v>
      </c>
      <c r="H63" s="849">
        <v>60</v>
      </c>
      <c r="I63" s="849">
        <v>10620</v>
      </c>
      <c r="J63" s="832">
        <v>1</v>
      </c>
      <c r="K63" s="832">
        <v>177</v>
      </c>
      <c r="L63" s="849">
        <v>74</v>
      </c>
      <c r="M63" s="849">
        <v>13172</v>
      </c>
      <c r="N63" s="832">
        <v>1.2403013182674201</v>
      </c>
      <c r="O63" s="832">
        <v>178</v>
      </c>
      <c r="P63" s="849">
        <v>68</v>
      </c>
      <c r="Q63" s="849">
        <v>12172</v>
      </c>
      <c r="R63" s="837">
        <v>1.1461393596986817</v>
      </c>
      <c r="S63" s="850">
        <v>179</v>
      </c>
    </row>
    <row r="64" spans="1:19" ht="14.4" customHeight="1" x14ac:dyDescent="0.3">
      <c r="A64" s="831" t="s">
        <v>3664</v>
      </c>
      <c r="B64" s="832" t="s">
        <v>3665</v>
      </c>
      <c r="C64" s="832" t="s">
        <v>583</v>
      </c>
      <c r="D64" s="832" t="s">
        <v>1843</v>
      </c>
      <c r="E64" s="832" t="s">
        <v>3661</v>
      </c>
      <c r="F64" s="832" t="s">
        <v>3736</v>
      </c>
      <c r="G64" s="832" t="s">
        <v>3737</v>
      </c>
      <c r="H64" s="849">
        <v>1</v>
      </c>
      <c r="I64" s="849">
        <v>1296</v>
      </c>
      <c r="J64" s="832">
        <v>1</v>
      </c>
      <c r="K64" s="832">
        <v>1296</v>
      </c>
      <c r="L64" s="849">
        <v>1</v>
      </c>
      <c r="M64" s="849">
        <v>1298</v>
      </c>
      <c r="N64" s="832">
        <v>1.0015432098765431</v>
      </c>
      <c r="O64" s="832">
        <v>1298</v>
      </c>
      <c r="P64" s="849">
        <v>3</v>
      </c>
      <c r="Q64" s="849">
        <v>3909</v>
      </c>
      <c r="R64" s="837">
        <v>3.0162037037037037</v>
      </c>
      <c r="S64" s="850">
        <v>1303</v>
      </c>
    </row>
    <row r="65" spans="1:19" ht="14.4" customHeight="1" x14ac:dyDescent="0.3">
      <c r="A65" s="831" t="s">
        <v>3664</v>
      </c>
      <c r="B65" s="832" t="s">
        <v>3665</v>
      </c>
      <c r="C65" s="832" t="s">
        <v>583</v>
      </c>
      <c r="D65" s="832" t="s">
        <v>3617</v>
      </c>
      <c r="E65" s="832" t="s">
        <v>3661</v>
      </c>
      <c r="F65" s="832" t="s">
        <v>3702</v>
      </c>
      <c r="G65" s="832" t="s">
        <v>3703</v>
      </c>
      <c r="H65" s="849"/>
      <c r="I65" s="849"/>
      <c r="J65" s="832"/>
      <c r="K65" s="832"/>
      <c r="L65" s="849"/>
      <c r="M65" s="849"/>
      <c r="N65" s="832"/>
      <c r="O65" s="832"/>
      <c r="P65" s="849">
        <v>8</v>
      </c>
      <c r="Q65" s="849">
        <v>1208</v>
      </c>
      <c r="R65" s="837"/>
      <c r="S65" s="850">
        <v>151</v>
      </c>
    </row>
    <row r="66" spans="1:19" ht="14.4" customHeight="1" x14ac:dyDescent="0.3">
      <c r="A66" s="831" t="s">
        <v>3664</v>
      </c>
      <c r="B66" s="832" t="s">
        <v>3665</v>
      </c>
      <c r="C66" s="832" t="s">
        <v>583</v>
      </c>
      <c r="D66" s="832" t="s">
        <v>3617</v>
      </c>
      <c r="E66" s="832" t="s">
        <v>3661</v>
      </c>
      <c r="F66" s="832" t="s">
        <v>3710</v>
      </c>
      <c r="G66" s="832" t="s">
        <v>3711</v>
      </c>
      <c r="H66" s="849">
        <v>63</v>
      </c>
      <c r="I66" s="849">
        <v>15813</v>
      </c>
      <c r="J66" s="832">
        <v>1</v>
      </c>
      <c r="K66" s="832">
        <v>251</v>
      </c>
      <c r="L66" s="849">
        <v>42</v>
      </c>
      <c r="M66" s="849">
        <v>10584</v>
      </c>
      <c r="N66" s="832">
        <v>0.66932270916334657</v>
      </c>
      <c r="O66" s="832">
        <v>252</v>
      </c>
      <c r="P66" s="849">
        <v>34</v>
      </c>
      <c r="Q66" s="849">
        <v>8636</v>
      </c>
      <c r="R66" s="837">
        <v>0.54613292860304807</v>
      </c>
      <c r="S66" s="850">
        <v>254</v>
      </c>
    </row>
    <row r="67" spans="1:19" ht="14.4" customHeight="1" x14ac:dyDescent="0.3">
      <c r="A67" s="831" t="s">
        <v>3664</v>
      </c>
      <c r="B67" s="832" t="s">
        <v>3665</v>
      </c>
      <c r="C67" s="832" t="s">
        <v>583</v>
      </c>
      <c r="D67" s="832" t="s">
        <v>3617</v>
      </c>
      <c r="E67" s="832" t="s">
        <v>3661</v>
      </c>
      <c r="F67" s="832" t="s">
        <v>3716</v>
      </c>
      <c r="G67" s="832" t="s">
        <v>3717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723</v>
      </c>
      <c r="R67" s="837"/>
      <c r="S67" s="850">
        <v>723</v>
      </c>
    </row>
    <row r="68" spans="1:19" ht="14.4" customHeight="1" x14ac:dyDescent="0.3">
      <c r="A68" s="831" t="s">
        <v>3664</v>
      </c>
      <c r="B68" s="832" t="s">
        <v>3665</v>
      </c>
      <c r="C68" s="832" t="s">
        <v>583</v>
      </c>
      <c r="D68" s="832" t="s">
        <v>3617</v>
      </c>
      <c r="E68" s="832" t="s">
        <v>3661</v>
      </c>
      <c r="F68" s="832" t="s">
        <v>3718</v>
      </c>
      <c r="G68" s="832" t="s">
        <v>3719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33.33</v>
      </c>
      <c r="R68" s="837"/>
      <c r="S68" s="850">
        <v>33.33</v>
      </c>
    </row>
    <row r="69" spans="1:19" ht="14.4" customHeight="1" x14ac:dyDescent="0.3">
      <c r="A69" s="831" t="s">
        <v>3664</v>
      </c>
      <c r="B69" s="832" t="s">
        <v>3665</v>
      </c>
      <c r="C69" s="832" t="s">
        <v>583</v>
      </c>
      <c r="D69" s="832" t="s">
        <v>3617</v>
      </c>
      <c r="E69" s="832" t="s">
        <v>3661</v>
      </c>
      <c r="F69" s="832" t="s">
        <v>3720</v>
      </c>
      <c r="G69" s="832" t="s">
        <v>3721</v>
      </c>
      <c r="H69" s="849">
        <v>49</v>
      </c>
      <c r="I69" s="849">
        <v>5684</v>
      </c>
      <c r="J69" s="832">
        <v>1</v>
      </c>
      <c r="K69" s="832">
        <v>116</v>
      </c>
      <c r="L69" s="849">
        <v>59</v>
      </c>
      <c r="M69" s="849">
        <v>6844</v>
      </c>
      <c r="N69" s="832">
        <v>1.2040816326530612</v>
      </c>
      <c r="O69" s="832">
        <v>116</v>
      </c>
      <c r="P69" s="849">
        <v>44</v>
      </c>
      <c r="Q69" s="849">
        <v>5104</v>
      </c>
      <c r="R69" s="837">
        <v>0.89795918367346939</v>
      </c>
      <c r="S69" s="850">
        <v>116</v>
      </c>
    </row>
    <row r="70" spans="1:19" ht="14.4" customHeight="1" x14ac:dyDescent="0.3">
      <c r="A70" s="831" t="s">
        <v>3664</v>
      </c>
      <c r="B70" s="832" t="s">
        <v>3665</v>
      </c>
      <c r="C70" s="832" t="s">
        <v>583</v>
      </c>
      <c r="D70" s="832" t="s">
        <v>3617</v>
      </c>
      <c r="E70" s="832" t="s">
        <v>3661</v>
      </c>
      <c r="F70" s="832" t="s">
        <v>3722</v>
      </c>
      <c r="G70" s="832" t="s">
        <v>3723</v>
      </c>
      <c r="H70" s="849"/>
      <c r="I70" s="849"/>
      <c r="J70" s="832"/>
      <c r="K70" s="832"/>
      <c r="L70" s="849"/>
      <c r="M70" s="849"/>
      <c r="N70" s="832"/>
      <c r="O70" s="832"/>
      <c r="P70" s="849">
        <v>8</v>
      </c>
      <c r="Q70" s="849">
        <v>976</v>
      </c>
      <c r="R70" s="837"/>
      <c r="S70" s="850">
        <v>122</v>
      </c>
    </row>
    <row r="71" spans="1:19" ht="14.4" customHeight="1" x14ac:dyDescent="0.3">
      <c r="A71" s="831" t="s">
        <v>3664</v>
      </c>
      <c r="B71" s="832" t="s">
        <v>3665</v>
      </c>
      <c r="C71" s="832" t="s">
        <v>583</v>
      </c>
      <c r="D71" s="832" t="s">
        <v>3617</v>
      </c>
      <c r="E71" s="832" t="s">
        <v>3661</v>
      </c>
      <c r="F71" s="832" t="s">
        <v>3728</v>
      </c>
      <c r="G71" s="832" t="s">
        <v>3729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78</v>
      </c>
      <c r="R71" s="837"/>
      <c r="S71" s="850">
        <v>78</v>
      </c>
    </row>
    <row r="72" spans="1:19" ht="14.4" customHeight="1" x14ac:dyDescent="0.3">
      <c r="A72" s="831" t="s">
        <v>3664</v>
      </c>
      <c r="B72" s="832" t="s">
        <v>3665</v>
      </c>
      <c r="C72" s="832" t="s">
        <v>583</v>
      </c>
      <c r="D72" s="832" t="s">
        <v>3617</v>
      </c>
      <c r="E72" s="832" t="s">
        <v>3661</v>
      </c>
      <c r="F72" s="832" t="s">
        <v>3734</v>
      </c>
      <c r="G72" s="832" t="s">
        <v>3735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179</v>
      </c>
      <c r="R72" s="837"/>
      <c r="S72" s="850">
        <v>179</v>
      </c>
    </row>
    <row r="73" spans="1:19" ht="14.4" customHeight="1" x14ac:dyDescent="0.3">
      <c r="A73" s="831" t="s">
        <v>3664</v>
      </c>
      <c r="B73" s="832" t="s">
        <v>3665</v>
      </c>
      <c r="C73" s="832" t="s">
        <v>583</v>
      </c>
      <c r="D73" s="832" t="s">
        <v>1844</v>
      </c>
      <c r="E73" s="832" t="s">
        <v>3661</v>
      </c>
      <c r="F73" s="832" t="s">
        <v>3710</v>
      </c>
      <c r="G73" s="832" t="s">
        <v>3711</v>
      </c>
      <c r="H73" s="849">
        <v>20</v>
      </c>
      <c r="I73" s="849">
        <v>5020</v>
      </c>
      <c r="J73" s="832">
        <v>1</v>
      </c>
      <c r="K73" s="832">
        <v>251</v>
      </c>
      <c r="L73" s="849">
        <v>22</v>
      </c>
      <c r="M73" s="849">
        <v>5544</v>
      </c>
      <c r="N73" s="832">
        <v>1.104382470119522</v>
      </c>
      <c r="O73" s="832">
        <v>252</v>
      </c>
      <c r="P73" s="849">
        <v>279</v>
      </c>
      <c r="Q73" s="849">
        <v>70866</v>
      </c>
      <c r="R73" s="837">
        <v>14.116733067729085</v>
      </c>
      <c r="S73" s="850">
        <v>254</v>
      </c>
    </row>
    <row r="74" spans="1:19" ht="14.4" customHeight="1" x14ac:dyDescent="0.3">
      <c r="A74" s="831" t="s">
        <v>3664</v>
      </c>
      <c r="B74" s="832" t="s">
        <v>3665</v>
      </c>
      <c r="C74" s="832" t="s">
        <v>583</v>
      </c>
      <c r="D74" s="832" t="s">
        <v>3622</v>
      </c>
      <c r="E74" s="832" t="s">
        <v>3661</v>
      </c>
      <c r="F74" s="832" t="s">
        <v>3710</v>
      </c>
      <c r="G74" s="832" t="s">
        <v>3711</v>
      </c>
      <c r="H74" s="849"/>
      <c r="I74" s="849"/>
      <c r="J74" s="832"/>
      <c r="K74" s="832"/>
      <c r="L74" s="849">
        <v>1</v>
      </c>
      <c r="M74" s="849">
        <v>252</v>
      </c>
      <c r="N74" s="832"/>
      <c r="O74" s="832">
        <v>252</v>
      </c>
      <c r="P74" s="849">
        <v>1</v>
      </c>
      <c r="Q74" s="849">
        <v>254</v>
      </c>
      <c r="R74" s="837"/>
      <c r="S74" s="850">
        <v>254</v>
      </c>
    </row>
    <row r="75" spans="1:19" ht="14.4" customHeight="1" x14ac:dyDescent="0.3">
      <c r="A75" s="831" t="s">
        <v>3664</v>
      </c>
      <c r="B75" s="832" t="s">
        <v>3665</v>
      </c>
      <c r="C75" s="832" t="s">
        <v>583</v>
      </c>
      <c r="D75" s="832" t="s">
        <v>3623</v>
      </c>
      <c r="E75" s="832" t="s">
        <v>3661</v>
      </c>
      <c r="F75" s="832" t="s">
        <v>3710</v>
      </c>
      <c r="G75" s="832" t="s">
        <v>3711</v>
      </c>
      <c r="H75" s="849"/>
      <c r="I75" s="849"/>
      <c r="J75" s="832"/>
      <c r="K75" s="832"/>
      <c r="L75" s="849">
        <v>4</v>
      </c>
      <c r="M75" s="849">
        <v>1008</v>
      </c>
      <c r="N75" s="832"/>
      <c r="O75" s="832">
        <v>252</v>
      </c>
      <c r="P75" s="849">
        <v>2</v>
      </c>
      <c r="Q75" s="849">
        <v>508</v>
      </c>
      <c r="R75" s="837"/>
      <c r="S75" s="850">
        <v>254</v>
      </c>
    </row>
    <row r="76" spans="1:19" ht="14.4" customHeight="1" x14ac:dyDescent="0.3">
      <c r="A76" s="831" t="s">
        <v>3664</v>
      </c>
      <c r="B76" s="832" t="s">
        <v>3665</v>
      </c>
      <c r="C76" s="832" t="s">
        <v>583</v>
      </c>
      <c r="D76" s="832" t="s">
        <v>1845</v>
      </c>
      <c r="E76" s="832" t="s">
        <v>3661</v>
      </c>
      <c r="F76" s="832" t="s">
        <v>3704</v>
      </c>
      <c r="G76" s="832" t="s">
        <v>3705</v>
      </c>
      <c r="H76" s="849">
        <v>4</v>
      </c>
      <c r="I76" s="849">
        <v>148</v>
      </c>
      <c r="J76" s="832">
        <v>1</v>
      </c>
      <c r="K76" s="832">
        <v>37</v>
      </c>
      <c r="L76" s="849">
        <v>1</v>
      </c>
      <c r="M76" s="849">
        <v>37</v>
      </c>
      <c r="N76" s="832">
        <v>0.25</v>
      </c>
      <c r="O76" s="832">
        <v>37</v>
      </c>
      <c r="P76" s="849">
        <v>4</v>
      </c>
      <c r="Q76" s="849">
        <v>152</v>
      </c>
      <c r="R76" s="837">
        <v>1.027027027027027</v>
      </c>
      <c r="S76" s="850">
        <v>38</v>
      </c>
    </row>
    <row r="77" spans="1:19" ht="14.4" customHeight="1" x14ac:dyDescent="0.3">
      <c r="A77" s="831" t="s">
        <v>3664</v>
      </c>
      <c r="B77" s="832" t="s">
        <v>3665</v>
      </c>
      <c r="C77" s="832" t="s">
        <v>583</v>
      </c>
      <c r="D77" s="832" t="s">
        <v>1845</v>
      </c>
      <c r="E77" s="832" t="s">
        <v>3661</v>
      </c>
      <c r="F77" s="832" t="s">
        <v>3710</v>
      </c>
      <c r="G77" s="832" t="s">
        <v>3711</v>
      </c>
      <c r="H77" s="849"/>
      <c r="I77" s="849"/>
      <c r="J77" s="832"/>
      <c r="K77" s="832"/>
      <c r="L77" s="849">
        <v>5</v>
      </c>
      <c r="M77" s="849">
        <v>1260</v>
      </c>
      <c r="N77" s="832"/>
      <c r="O77" s="832">
        <v>252</v>
      </c>
      <c r="P77" s="849">
        <v>2</v>
      </c>
      <c r="Q77" s="849">
        <v>508</v>
      </c>
      <c r="R77" s="837"/>
      <c r="S77" s="850">
        <v>254</v>
      </c>
    </row>
    <row r="78" spans="1:19" ht="14.4" customHeight="1" x14ac:dyDescent="0.3">
      <c r="A78" s="831" t="s">
        <v>3664</v>
      </c>
      <c r="B78" s="832" t="s">
        <v>3665</v>
      </c>
      <c r="C78" s="832" t="s">
        <v>583</v>
      </c>
      <c r="D78" s="832" t="s">
        <v>1845</v>
      </c>
      <c r="E78" s="832" t="s">
        <v>3661</v>
      </c>
      <c r="F78" s="832" t="s">
        <v>3712</v>
      </c>
      <c r="G78" s="832" t="s">
        <v>3713</v>
      </c>
      <c r="H78" s="849"/>
      <c r="I78" s="849"/>
      <c r="J78" s="832"/>
      <c r="K78" s="832"/>
      <c r="L78" s="849"/>
      <c r="M78" s="849"/>
      <c r="N78" s="832"/>
      <c r="O78" s="832"/>
      <c r="P78" s="849">
        <v>2</v>
      </c>
      <c r="Q78" s="849">
        <v>1414</v>
      </c>
      <c r="R78" s="837"/>
      <c r="S78" s="850">
        <v>707</v>
      </c>
    </row>
    <row r="79" spans="1:19" ht="14.4" customHeight="1" x14ac:dyDescent="0.3">
      <c r="A79" s="831" t="s">
        <v>3664</v>
      </c>
      <c r="B79" s="832" t="s">
        <v>3665</v>
      </c>
      <c r="C79" s="832" t="s">
        <v>583</v>
      </c>
      <c r="D79" s="832" t="s">
        <v>1845</v>
      </c>
      <c r="E79" s="832" t="s">
        <v>3661</v>
      </c>
      <c r="F79" s="832" t="s">
        <v>3718</v>
      </c>
      <c r="G79" s="832" t="s">
        <v>3719</v>
      </c>
      <c r="H79" s="849"/>
      <c r="I79" s="849"/>
      <c r="J79" s="832"/>
      <c r="K79" s="832"/>
      <c r="L79" s="849"/>
      <c r="M79" s="849"/>
      <c r="N79" s="832"/>
      <c r="O79" s="832"/>
      <c r="P79" s="849">
        <v>9</v>
      </c>
      <c r="Q79" s="849">
        <v>300</v>
      </c>
      <c r="R79" s="837"/>
      <c r="S79" s="850">
        <v>33.333333333333336</v>
      </c>
    </row>
    <row r="80" spans="1:19" ht="14.4" customHeight="1" x14ac:dyDescent="0.3">
      <c r="A80" s="831" t="s">
        <v>3664</v>
      </c>
      <c r="B80" s="832" t="s">
        <v>3665</v>
      </c>
      <c r="C80" s="832" t="s">
        <v>583</v>
      </c>
      <c r="D80" s="832" t="s">
        <v>1845</v>
      </c>
      <c r="E80" s="832" t="s">
        <v>3661</v>
      </c>
      <c r="F80" s="832" t="s">
        <v>3734</v>
      </c>
      <c r="G80" s="832" t="s">
        <v>3735</v>
      </c>
      <c r="H80" s="849"/>
      <c r="I80" s="849"/>
      <c r="J80" s="832"/>
      <c r="K80" s="832"/>
      <c r="L80" s="849"/>
      <c r="M80" s="849"/>
      <c r="N80" s="832"/>
      <c r="O80" s="832"/>
      <c r="P80" s="849">
        <v>7</v>
      </c>
      <c r="Q80" s="849">
        <v>1253</v>
      </c>
      <c r="R80" s="837"/>
      <c r="S80" s="850">
        <v>179</v>
      </c>
    </row>
    <row r="81" spans="1:19" ht="14.4" customHeight="1" x14ac:dyDescent="0.3">
      <c r="A81" s="831" t="s">
        <v>3664</v>
      </c>
      <c r="B81" s="832" t="s">
        <v>3665</v>
      </c>
      <c r="C81" s="832" t="s">
        <v>583</v>
      </c>
      <c r="D81" s="832" t="s">
        <v>1846</v>
      </c>
      <c r="E81" s="832" t="s">
        <v>3661</v>
      </c>
      <c r="F81" s="832" t="s">
        <v>3704</v>
      </c>
      <c r="G81" s="832" t="s">
        <v>3705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38</v>
      </c>
      <c r="R81" s="837"/>
      <c r="S81" s="850">
        <v>38</v>
      </c>
    </row>
    <row r="82" spans="1:19" ht="14.4" customHeight="1" x14ac:dyDescent="0.3">
      <c r="A82" s="831" t="s">
        <v>3664</v>
      </c>
      <c r="B82" s="832" t="s">
        <v>3665</v>
      </c>
      <c r="C82" s="832" t="s">
        <v>583</v>
      </c>
      <c r="D82" s="832" t="s">
        <v>1846</v>
      </c>
      <c r="E82" s="832" t="s">
        <v>3661</v>
      </c>
      <c r="F82" s="832" t="s">
        <v>3710</v>
      </c>
      <c r="G82" s="832" t="s">
        <v>3711</v>
      </c>
      <c r="H82" s="849"/>
      <c r="I82" s="849"/>
      <c r="J82" s="832"/>
      <c r="K82" s="832"/>
      <c r="L82" s="849">
        <v>1</v>
      </c>
      <c r="M82" s="849">
        <v>252</v>
      </c>
      <c r="N82" s="832"/>
      <c r="O82" s="832">
        <v>252</v>
      </c>
      <c r="P82" s="849">
        <v>1</v>
      </c>
      <c r="Q82" s="849">
        <v>254</v>
      </c>
      <c r="R82" s="837"/>
      <c r="S82" s="850">
        <v>254</v>
      </c>
    </row>
    <row r="83" spans="1:19" ht="14.4" customHeight="1" x14ac:dyDescent="0.3">
      <c r="A83" s="831" t="s">
        <v>3664</v>
      </c>
      <c r="B83" s="832" t="s">
        <v>3665</v>
      </c>
      <c r="C83" s="832" t="s">
        <v>583</v>
      </c>
      <c r="D83" s="832" t="s">
        <v>1847</v>
      </c>
      <c r="E83" s="832" t="s">
        <v>3661</v>
      </c>
      <c r="F83" s="832" t="s">
        <v>3704</v>
      </c>
      <c r="G83" s="832" t="s">
        <v>3705</v>
      </c>
      <c r="H83" s="849">
        <v>4</v>
      </c>
      <c r="I83" s="849">
        <v>148</v>
      </c>
      <c r="J83" s="832">
        <v>1</v>
      </c>
      <c r="K83" s="832">
        <v>37</v>
      </c>
      <c r="L83" s="849"/>
      <c r="M83" s="849"/>
      <c r="N83" s="832"/>
      <c r="O83" s="832"/>
      <c r="P83" s="849">
        <v>3</v>
      </c>
      <c r="Q83" s="849">
        <v>114</v>
      </c>
      <c r="R83" s="837">
        <v>0.77027027027027029</v>
      </c>
      <c r="S83" s="850">
        <v>38</v>
      </c>
    </row>
    <row r="84" spans="1:19" ht="14.4" customHeight="1" x14ac:dyDescent="0.3">
      <c r="A84" s="831" t="s">
        <v>3664</v>
      </c>
      <c r="B84" s="832" t="s">
        <v>3665</v>
      </c>
      <c r="C84" s="832" t="s">
        <v>583</v>
      </c>
      <c r="D84" s="832" t="s">
        <v>1847</v>
      </c>
      <c r="E84" s="832" t="s">
        <v>3661</v>
      </c>
      <c r="F84" s="832" t="s">
        <v>3710</v>
      </c>
      <c r="G84" s="832" t="s">
        <v>3711</v>
      </c>
      <c r="H84" s="849"/>
      <c r="I84" s="849"/>
      <c r="J84" s="832"/>
      <c r="K84" s="832"/>
      <c r="L84" s="849">
        <v>1</v>
      </c>
      <c r="M84" s="849">
        <v>252</v>
      </c>
      <c r="N84" s="832"/>
      <c r="O84" s="832">
        <v>252</v>
      </c>
      <c r="P84" s="849">
        <v>1</v>
      </c>
      <c r="Q84" s="849">
        <v>254</v>
      </c>
      <c r="R84" s="837"/>
      <c r="S84" s="850">
        <v>254</v>
      </c>
    </row>
    <row r="85" spans="1:19" ht="14.4" customHeight="1" x14ac:dyDescent="0.3">
      <c r="A85" s="831" t="s">
        <v>3664</v>
      </c>
      <c r="B85" s="832" t="s">
        <v>3665</v>
      </c>
      <c r="C85" s="832" t="s">
        <v>583</v>
      </c>
      <c r="D85" s="832" t="s">
        <v>1848</v>
      </c>
      <c r="E85" s="832" t="s">
        <v>3661</v>
      </c>
      <c r="F85" s="832" t="s">
        <v>3710</v>
      </c>
      <c r="G85" s="832" t="s">
        <v>3711</v>
      </c>
      <c r="H85" s="849"/>
      <c r="I85" s="849"/>
      <c r="J85" s="832"/>
      <c r="K85" s="832"/>
      <c r="L85" s="849">
        <v>14</v>
      </c>
      <c r="M85" s="849">
        <v>3528</v>
      </c>
      <c r="N85" s="832"/>
      <c r="O85" s="832">
        <v>252</v>
      </c>
      <c r="P85" s="849">
        <v>32</v>
      </c>
      <c r="Q85" s="849">
        <v>8128</v>
      </c>
      <c r="R85" s="837"/>
      <c r="S85" s="850">
        <v>254</v>
      </c>
    </row>
    <row r="86" spans="1:19" ht="14.4" customHeight="1" x14ac:dyDescent="0.3">
      <c r="A86" s="831" t="s">
        <v>3664</v>
      </c>
      <c r="B86" s="832" t="s">
        <v>3665</v>
      </c>
      <c r="C86" s="832" t="s">
        <v>583</v>
      </c>
      <c r="D86" s="832" t="s">
        <v>1849</v>
      </c>
      <c r="E86" s="832" t="s">
        <v>3666</v>
      </c>
      <c r="F86" s="832" t="s">
        <v>3668</v>
      </c>
      <c r="G86" s="832" t="s">
        <v>3669</v>
      </c>
      <c r="H86" s="849"/>
      <c r="I86" s="849"/>
      <c r="J86" s="832"/>
      <c r="K86" s="832"/>
      <c r="L86" s="849">
        <v>0.1</v>
      </c>
      <c r="M86" s="849">
        <v>6.97</v>
      </c>
      <c r="N86" s="832"/>
      <c r="O86" s="832">
        <v>69.699999999999989</v>
      </c>
      <c r="P86" s="849"/>
      <c r="Q86" s="849"/>
      <c r="R86" s="837"/>
      <c r="S86" s="850"/>
    </row>
    <row r="87" spans="1:19" ht="14.4" customHeight="1" x14ac:dyDescent="0.3">
      <c r="A87" s="831" t="s">
        <v>3664</v>
      </c>
      <c r="B87" s="832" t="s">
        <v>3665</v>
      </c>
      <c r="C87" s="832" t="s">
        <v>583</v>
      </c>
      <c r="D87" s="832" t="s">
        <v>1849</v>
      </c>
      <c r="E87" s="832" t="s">
        <v>3666</v>
      </c>
      <c r="F87" s="832" t="s">
        <v>3670</v>
      </c>
      <c r="G87" s="832" t="s">
        <v>3671</v>
      </c>
      <c r="H87" s="849"/>
      <c r="I87" s="849"/>
      <c r="J87" s="832"/>
      <c r="K87" s="832"/>
      <c r="L87" s="849"/>
      <c r="M87" s="849"/>
      <c r="N87" s="832"/>
      <c r="O87" s="832"/>
      <c r="P87" s="849">
        <v>0.2</v>
      </c>
      <c r="Q87" s="849">
        <v>57.02</v>
      </c>
      <c r="R87" s="837"/>
      <c r="S87" s="850">
        <v>285.10000000000002</v>
      </c>
    </row>
    <row r="88" spans="1:19" ht="14.4" customHeight="1" x14ac:dyDescent="0.3">
      <c r="A88" s="831" t="s">
        <v>3664</v>
      </c>
      <c r="B88" s="832" t="s">
        <v>3665</v>
      </c>
      <c r="C88" s="832" t="s">
        <v>583</v>
      </c>
      <c r="D88" s="832" t="s">
        <v>1849</v>
      </c>
      <c r="E88" s="832" t="s">
        <v>3666</v>
      </c>
      <c r="F88" s="832" t="s">
        <v>3676</v>
      </c>
      <c r="G88" s="832" t="s">
        <v>663</v>
      </c>
      <c r="H88" s="849"/>
      <c r="I88" s="849"/>
      <c r="J88" s="832"/>
      <c r="K88" s="832"/>
      <c r="L88" s="849"/>
      <c r="M88" s="849"/>
      <c r="N88" s="832"/>
      <c r="O88" s="832"/>
      <c r="P88" s="849">
        <v>0.1</v>
      </c>
      <c r="Q88" s="849">
        <v>6.02</v>
      </c>
      <c r="R88" s="837"/>
      <c r="S88" s="850">
        <v>60.199999999999996</v>
      </c>
    </row>
    <row r="89" spans="1:19" ht="14.4" customHeight="1" x14ac:dyDescent="0.3">
      <c r="A89" s="831" t="s">
        <v>3664</v>
      </c>
      <c r="B89" s="832" t="s">
        <v>3665</v>
      </c>
      <c r="C89" s="832" t="s">
        <v>583</v>
      </c>
      <c r="D89" s="832" t="s">
        <v>1849</v>
      </c>
      <c r="E89" s="832" t="s">
        <v>3666</v>
      </c>
      <c r="F89" s="832" t="s">
        <v>3679</v>
      </c>
      <c r="G89" s="832" t="s">
        <v>658</v>
      </c>
      <c r="H89" s="849"/>
      <c r="I89" s="849"/>
      <c r="J89" s="832"/>
      <c r="K89" s="832"/>
      <c r="L89" s="849"/>
      <c r="M89" s="849"/>
      <c r="N89" s="832"/>
      <c r="O89" s="832"/>
      <c r="P89" s="849">
        <v>0.2</v>
      </c>
      <c r="Q89" s="849">
        <v>107.13</v>
      </c>
      <c r="R89" s="837"/>
      <c r="S89" s="850">
        <v>535.65</v>
      </c>
    </row>
    <row r="90" spans="1:19" ht="14.4" customHeight="1" x14ac:dyDescent="0.3">
      <c r="A90" s="831" t="s">
        <v>3664</v>
      </c>
      <c r="B90" s="832" t="s">
        <v>3665</v>
      </c>
      <c r="C90" s="832" t="s">
        <v>583</v>
      </c>
      <c r="D90" s="832" t="s">
        <v>1849</v>
      </c>
      <c r="E90" s="832" t="s">
        <v>3666</v>
      </c>
      <c r="F90" s="832" t="s">
        <v>3685</v>
      </c>
      <c r="G90" s="832" t="s">
        <v>828</v>
      </c>
      <c r="H90" s="849"/>
      <c r="I90" s="849"/>
      <c r="J90" s="832"/>
      <c r="K90" s="832"/>
      <c r="L90" s="849">
        <v>0.05</v>
      </c>
      <c r="M90" s="849">
        <v>12.17</v>
      </c>
      <c r="N90" s="832"/>
      <c r="O90" s="832">
        <v>243.39999999999998</v>
      </c>
      <c r="P90" s="849">
        <v>1.5</v>
      </c>
      <c r="Q90" s="849">
        <v>365.29</v>
      </c>
      <c r="R90" s="837"/>
      <c r="S90" s="850">
        <v>243.52666666666667</v>
      </c>
    </row>
    <row r="91" spans="1:19" ht="14.4" customHeight="1" x14ac:dyDescent="0.3">
      <c r="A91" s="831" t="s">
        <v>3664</v>
      </c>
      <c r="B91" s="832" t="s">
        <v>3665</v>
      </c>
      <c r="C91" s="832" t="s">
        <v>583</v>
      </c>
      <c r="D91" s="832" t="s">
        <v>1849</v>
      </c>
      <c r="E91" s="832" t="s">
        <v>3666</v>
      </c>
      <c r="F91" s="832" t="s">
        <v>3689</v>
      </c>
      <c r="G91" s="832" t="s">
        <v>1546</v>
      </c>
      <c r="H91" s="849"/>
      <c r="I91" s="849"/>
      <c r="J91" s="832"/>
      <c r="K91" s="832"/>
      <c r="L91" s="849"/>
      <c r="M91" s="849"/>
      <c r="N91" s="832"/>
      <c r="O91" s="832"/>
      <c r="P91" s="849">
        <v>0.1</v>
      </c>
      <c r="Q91" s="849">
        <v>4.9399999999999995</v>
      </c>
      <c r="R91" s="837"/>
      <c r="S91" s="850">
        <v>49.399999999999991</v>
      </c>
    </row>
    <row r="92" spans="1:19" ht="14.4" customHeight="1" x14ac:dyDescent="0.3">
      <c r="A92" s="831" t="s">
        <v>3664</v>
      </c>
      <c r="B92" s="832" t="s">
        <v>3665</v>
      </c>
      <c r="C92" s="832" t="s">
        <v>583</v>
      </c>
      <c r="D92" s="832" t="s">
        <v>1849</v>
      </c>
      <c r="E92" s="832" t="s">
        <v>3690</v>
      </c>
      <c r="F92" s="832" t="s">
        <v>3697</v>
      </c>
      <c r="G92" s="832" t="s">
        <v>3698</v>
      </c>
      <c r="H92" s="849"/>
      <c r="I92" s="849"/>
      <c r="J92" s="832"/>
      <c r="K92" s="832"/>
      <c r="L92" s="849">
        <v>2</v>
      </c>
      <c r="M92" s="849">
        <v>898</v>
      </c>
      <c r="N92" s="832"/>
      <c r="O92" s="832">
        <v>449</v>
      </c>
      <c r="P92" s="849"/>
      <c r="Q92" s="849"/>
      <c r="R92" s="837"/>
      <c r="S92" s="850"/>
    </row>
    <row r="93" spans="1:19" ht="14.4" customHeight="1" x14ac:dyDescent="0.3">
      <c r="A93" s="831" t="s">
        <v>3664</v>
      </c>
      <c r="B93" s="832" t="s">
        <v>3665</v>
      </c>
      <c r="C93" s="832" t="s">
        <v>583</v>
      </c>
      <c r="D93" s="832" t="s">
        <v>1849</v>
      </c>
      <c r="E93" s="832" t="s">
        <v>3690</v>
      </c>
      <c r="F93" s="832" t="s">
        <v>3699</v>
      </c>
      <c r="G93" s="832" t="s">
        <v>3698</v>
      </c>
      <c r="H93" s="849"/>
      <c r="I93" s="849"/>
      <c r="J93" s="832"/>
      <c r="K93" s="832"/>
      <c r="L93" s="849">
        <v>3</v>
      </c>
      <c r="M93" s="849">
        <v>1500</v>
      </c>
      <c r="N93" s="832"/>
      <c r="O93" s="832">
        <v>500</v>
      </c>
      <c r="P93" s="849"/>
      <c r="Q93" s="849"/>
      <c r="R93" s="837"/>
      <c r="S93" s="850"/>
    </row>
    <row r="94" spans="1:19" ht="14.4" customHeight="1" x14ac:dyDescent="0.3">
      <c r="A94" s="831" t="s">
        <v>3664</v>
      </c>
      <c r="B94" s="832" t="s">
        <v>3665</v>
      </c>
      <c r="C94" s="832" t="s">
        <v>583</v>
      </c>
      <c r="D94" s="832" t="s">
        <v>1849</v>
      </c>
      <c r="E94" s="832" t="s">
        <v>3661</v>
      </c>
      <c r="F94" s="832" t="s">
        <v>3702</v>
      </c>
      <c r="G94" s="832" t="s">
        <v>3703</v>
      </c>
      <c r="H94" s="849"/>
      <c r="I94" s="849"/>
      <c r="J94" s="832"/>
      <c r="K94" s="832"/>
      <c r="L94" s="849">
        <v>4</v>
      </c>
      <c r="M94" s="849">
        <v>588</v>
      </c>
      <c r="N94" s="832"/>
      <c r="O94" s="832">
        <v>147</v>
      </c>
      <c r="P94" s="849">
        <v>4</v>
      </c>
      <c r="Q94" s="849">
        <v>604</v>
      </c>
      <c r="R94" s="837"/>
      <c r="S94" s="850">
        <v>151</v>
      </c>
    </row>
    <row r="95" spans="1:19" ht="14.4" customHeight="1" x14ac:dyDescent="0.3">
      <c r="A95" s="831" t="s">
        <v>3664</v>
      </c>
      <c r="B95" s="832" t="s">
        <v>3665</v>
      </c>
      <c r="C95" s="832" t="s">
        <v>583</v>
      </c>
      <c r="D95" s="832" t="s">
        <v>1849</v>
      </c>
      <c r="E95" s="832" t="s">
        <v>3661</v>
      </c>
      <c r="F95" s="832" t="s">
        <v>3704</v>
      </c>
      <c r="G95" s="832" t="s">
        <v>3705</v>
      </c>
      <c r="H95" s="849">
        <v>1</v>
      </c>
      <c r="I95" s="849">
        <v>37</v>
      </c>
      <c r="J95" s="832">
        <v>1</v>
      </c>
      <c r="K95" s="832">
        <v>37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3664</v>
      </c>
      <c r="B96" s="832" t="s">
        <v>3665</v>
      </c>
      <c r="C96" s="832" t="s">
        <v>583</v>
      </c>
      <c r="D96" s="832" t="s">
        <v>1849</v>
      </c>
      <c r="E96" s="832" t="s">
        <v>3661</v>
      </c>
      <c r="F96" s="832" t="s">
        <v>3712</v>
      </c>
      <c r="G96" s="832" t="s">
        <v>3713</v>
      </c>
      <c r="H96" s="849">
        <v>3</v>
      </c>
      <c r="I96" s="849">
        <v>2103</v>
      </c>
      <c r="J96" s="832">
        <v>1</v>
      </c>
      <c r="K96" s="832">
        <v>701</v>
      </c>
      <c r="L96" s="849">
        <v>2</v>
      </c>
      <c r="M96" s="849">
        <v>1404</v>
      </c>
      <c r="N96" s="832">
        <v>0.66761768901569185</v>
      </c>
      <c r="O96" s="832">
        <v>702</v>
      </c>
      <c r="P96" s="849"/>
      <c r="Q96" s="849"/>
      <c r="R96" s="837"/>
      <c r="S96" s="850"/>
    </row>
    <row r="97" spans="1:19" ht="14.4" customHeight="1" x14ac:dyDescent="0.3">
      <c r="A97" s="831" t="s">
        <v>3664</v>
      </c>
      <c r="B97" s="832" t="s">
        <v>3665</v>
      </c>
      <c r="C97" s="832" t="s">
        <v>583</v>
      </c>
      <c r="D97" s="832" t="s">
        <v>1849</v>
      </c>
      <c r="E97" s="832" t="s">
        <v>3661</v>
      </c>
      <c r="F97" s="832" t="s">
        <v>3718</v>
      </c>
      <c r="G97" s="832" t="s">
        <v>3719</v>
      </c>
      <c r="H97" s="849">
        <v>3</v>
      </c>
      <c r="I97" s="849">
        <v>99.99</v>
      </c>
      <c r="J97" s="832">
        <v>1</v>
      </c>
      <c r="K97" s="832">
        <v>33.33</v>
      </c>
      <c r="L97" s="849">
        <v>4</v>
      </c>
      <c r="M97" s="849">
        <v>133.32999999999998</v>
      </c>
      <c r="N97" s="832">
        <v>1.3334333433343333</v>
      </c>
      <c r="O97" s="832">
        <v>33.332499999999996</v>
      </c>
      <c r="P97" s="849">
        <v>7</v>
      </c>
      <c r="Q97" s="849">
        <v>233.32999999999998</v>
      </c>
      <c r="R97" s="837">
        <v>2.3335333533353335</v>
      </c>
      <c r="S97" s="850">
        <v>33.332857142857144</v>
      </c>
    </row>
    <row r="98" spans="1:19" ht="14.4" customHeight="1" x14ac:dyDescent="0.3">
      <c r="A98" s="831" t="s">
        <v>3664</v>
      </c>
      <c r="B98" s="832" t="s">
        <v>3665</v>
      </c>
      <c r="C98" s="832" t="s">
        <v>583</v>
      </c>
      <c r="D98" s="832" t="s">
        <v>1849</v>
      </c>
      <c r="E98" s="832" t="s">
        <v>3661</v>
      </c>
      <c r="F98" s="832" t="s">
        <v>3722</v>
      </c>
      <c r="G98" s="832" t="s">
        <v>3723</v>
      </c>
      <c r="H98" s="849"/>
      <c r="I98" s="849"/>
      <c r="J98" s="832"/>
      <c r="K98" s="832"/>
      <c r="L98" s="849">
        <v>8</v>
      </c>
      <c r="M98" s="849">
        <v>968</v>
      </c>
      <c r="N98" s="832"/>
      <c r="O98" s="832">
        <v>121</v>
      </c>
      <c r="P98" s="849">
        <v>8</v>
      </c>
      <c r="Q98" s="849">
        <v>976</v>
      </c>
      <c r="R98" s="837"/>
      <c r="S98" s="850">
        <v>122</v>
      </c>
    </row>
    <row r="99" spans="1:19" ht="14.4" customHeight="1" x14ac:dyDescent="0.3">
      <c r="A99" s="831" t="s">
        <v>3664</v>
      </c>
      <c r="B99" s="832" t="s">
        <v>3665</v>
      </c>
      <c r="C99" s="832" t="s">
        <v>583</v>
      </c>
      <c r="D99" s="832" t="s">
        <v>1849</v>
      </c>
      <c r="E99" s="832" t="s">
        <v>3661</v>
      </c>
      <c r="F99" s="832" t="s">
        <v>3728</v>
      </c>
      <c r="G99" s="832" t="s">
        <v>3729</v>
      </c>
      <c r="H99" s="849"/>
      <c r="I99" s="849"/>
      <c r="J99" s="832"/>
      <c r="K99" s="832"/>
      <c r="L99" s="849">
        <v>1</v>
      </c>
      <c r="M99" s="849">
        <v>77</v>
      </c>
      <c r="N99" s="832"/>
      <c r="O99" s="832">
        <v>77</v>
      </c>
      <c r="P99" s="849">
        <v>1</v>
      </c>
      <c r="Q99" s="849">
        <v>78</v>
      </c>
      <c r="R99" s="837"/>
      <c r="S99" s="850">
        <v>78</v>
      </c>
    </row>
    <row r="100" spans="1:19" ht="14.4" customHeight="1" x14ac:dyDescent="0.3">
      <c r="A100" s="831" t="s">
        <v>3664</v>
      </c>
      <c r="B100" s="832" t="s">
        <v>3665</v>
      </c>
      <c r="C100" s="832" t="s">
        <v>583</v>
      </c>
      <c r="D100" s="832" t="s">
        <v>1849</v>
      </c>
      <c r="E100" s="832" t="s">
        <v>3661</v>
      </c>
      <c r="F100" s="832" t="s">
        <v>3730</v>
      </c>
      <c r="G100" s="832" t="s">
        <v>3731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622</v>
      </c>
      <c r="R100" s="837"/>
      <c r="S100" s="850">
        <v>622</v>
      </c>
    </row>
    <row r="101" spans="1:19" ht="14.4" customHeight="1" x14ac:dyDescent="0.3">
      <c r="A101" s="831" t="s">
        <v>3664</v>
      </c>
      <c r="B101" s="832" t="s">
        <v>3665</v>
      </c>
      <c r="C101" s="832" t="s">
        <v>583</v>
      </c>
      <c r="D101" s="832" t="s">
        <v>1849</v>
      </c>
      <c r="E101" s="832" t="s">
        <v>3661</v>
      </c>
      <c r="F101" s="832" t="s">
        <v>3734</v>
      </c>
      <c r="G101" s="832" t="s">
        <v>3735</v>
      </c>
      <c r="H101" s="849"/>
      <c r="I101" s="849"/>
      <c r="J101" s="832"/>
      <c r="K101" s="832"/>
      <c r="L101" s="849">
        <v>2</v>
      </c>
      <c r="M101" s="849">
        <v>356</v>
      </c>
      <c r="N101" s="832"/>
      <c r="O101" s="832">
        <v>178</v>
      </c>
      <c r="P101" s="849">
        <v>7</v>
      </c>
      <c r="Q101" s="849">
        <v>1253</v>
      </c>
      <c r="R101" s="837"/>
      <c r="S101" s="850">
        <v>179</v>
      </c>
    </row>
    <row r="102" spans="1:19" ht="14.4" customHeight="1" x14ac:dyDescent="0.3">
      <c r="A102" s="831" t="s">
        <v>3664</v>
      </c>
      <c r="B102" s="832" t="s">
        <v>3665</v>
      </c>
      <c r="C102" s="832" t="s">
        <v>583</v>
      </c>
      <c r="D102" s="832" t="s">
        <v>1849</v>
      </c>
      <c r="E102" s="832" t="s">
        <v>3661</v>
      </c>
      <c r="F102" s="832" t="s">
        <v>3736</v>
      </c>
      <c r="G102" s="832" t="s">
        <v>3737</v>
      </c>
      <c r="H102" s="849"/>
      <c r="I102" s="849"/>
      <c r="J102" s="832"/>
      <c r="K102" s="832"/>
      <c r="L102" s="849">
        <v>1</v>
      </c>
      <c r="M102" s="849">
        <v>1298</v>
      </c>
      <c r="N102" s="832"/>
      <c r="O102" s="832">
        <v>1298</v>
      </c>
      <c r="P102" s="849"/>
      <c r="Q102" s="849"/>
      <c r="R102" s="837"/>
      <c r="S102" s="850"/>
    </row>
    <row r="103" spans="1:19" ht="14.4" customHeight="1" x14ac:dyDescent="0.3">
      <c r="A103" s="831" t="s">
        <v>3664</v>
      </c>
      <c r="B103" s="832" t="s">
        <v>3665</v>
      </c>
      <c r="C103" s="832" t="s">
        <v>583</v>
      </c>
      <c r="D103" s="832" t="s">
        <v>3624</v>
      </c>
      <c r="E103" s="832" t="s">
        <v>3661</v>
      </c>
      <c r="F103" s="832" t="s">
        <v>3710</v>
      </c>
      <c r="G103" s="832" t="s">
        <v>3711</v>
      </c>
      <c r="H103" s="849">
        <v>32</v>
      </c>
      <c r="I103" s="849">
        <v>8032</v>
      </c>
      <c r="J103" s="832">
        <v>1</v>
      </c>
      <c r="K103" s="832">
        <v>251</v>
      </c>
      <c r="L103" s="849">
        <v>9</v>
      </c>
      <c r="M103" s="849">
        <v>2268</v>
      </c>
      <c r="N103" s="832">
        <v>0.28237051792828688</v>
      </c>
      <c r="O103" s="832">
        <v>252</v>
      </c>
      <c r="P103" s="849">
        <v>29</v>
      </c>
      <c r="Q103" s="849">
        <v>7366</v>
      </c>
      <c r="R103" s="837">
        <v>0.91708167330677293</v>
      </c>
      <c r="S103" s="850">
        <v>254</v>
      </c>
    </row>
    <row r="104" spans="1:19" ht="14.4" customHeight="1" x14ac:dyDescent="0.3">
      <c r="A104" s="831" t="s">
        <v>3664</v>
      </c>
      <c r="B104" s="832" t="s">
        <v>3665</v>
      </c>
      <c r="C104" s="832" t="s">
        <v>583</v>
      </c>
      <c r="D104" s="832" t="s">
        <v>1850</v>
      </c>
      <c r="E104" s="832" t="s">
        <v>3661</v>
      </c>
      <c r="F104" s="832" t="s">
        <v>3704</v>
      </c>
      <c r="G104" s="832" t="s">
        <v>3705</v>
      </c>
      <c r="H104" s="849">
        <v>1</v>
      </c>
      <c r="I104" s="849">
        <v>37</v>
      </c>
      <c r="J104" s="832">
        <v>1</v>
      </c>
      <c r="K104" s="832">
        <v>37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3664</v>
      </c>
      <c r="B105" s="832" t="s">
        <v>3665</v>
      </c>
      <c r="C105" s="832" t="s">
        <v>583</v>
      </c>
      <c r="D105" s="832" t="s">
        <v>1850</v>
      </c>
      <c r="E105" s="832" t="s">
        <v>3661</v>
      </c>
      <c r="F105" s="832" t="s">
        <v>3710</v>
      </c>
      <c r="G105" s="832" t="s">
        <v>3711</v>
      </c>
      <c r="H105" s="849">
        <v>5</v>
      </c>
      <c r="I105" s="849">
        <v>1255</v>
      </c>
      <c r="J105" s="832">
        <v>1</v>
      </c>
      <c r="K105" s="832">
        <v>251</v>
      </c>
      <c r="L105" s="849"/>
      <c r="M105" s="849"/>
      <c r="N105" s="832"/>
      <c r="O105" s="832"/>
      <c r="P105" s="849">
        <v>1</v>
      </c>
      <c r="Q105" s="849">
        <v>254</v>
      </c>
      <c r="R105" s="837">
        <v>0.20239043824701194</v>
      </c>
      <c r="S105" s="850">
        <v>254</v>
      </c>
    </row>
    <row r="106" spans="1:19" ht="14.4" customHeight="1" x14ac:dyDescent="0.3">
      <c r="A106" s="831" t="s">
        <v>3664</v>
      </c>
      <c r="B106" s="832" t="s">
        <v>3665</v>
      </c>
      <c r="C106" s="832" t="s">
        <v>583</v>
      </c>
      <c r="D106" s="832" t="s">
        <v>3625</v>
      </c>
      <c r="E106" s="832" t="s">
        <v>3666</v>
      </c>
      <c r="F106" s="832" t="s">
        <v>3670</v>
      </c>
      <c r="G106" s="832" t="s">
        <v>3671</v>
      </c>
      <c r="H106" s="849">
        <v>1.6</v>
      </c>
      <c r="I106" s="849">
        <v>405.68</v>
      </c>
      <c r="J106" s="832">
        <v>1</v>
      </c>
      <c r="K106" s="832">
        <v>253.54999999999998</v>
      </c>
      <c r="L106" s="849">
        <v>0.4</v>
      </c>
      <c r="M106" s="849">
        <v>147.08000000000001</v>
      </c>
      <c r="N106" s="832">
        <v>0.3625517649378821</v>
      </c>
      <c r="O106" s="832">
        <v>367.7</v>
      </c>
      <c r="P106" s="849"/>
      <c r="Q106" s="849"/>
      <c r="R106" s="837"/>
      <c r="S106" s="850"/>
    </row>
    <row r="107" spans="1:19" ht="14.4" customHeight="1" x14ac:dyDescent="0.3">
      <c r="A107" s="831" t="s">
        <v>3664</v>
      </c>
      <c r="B107" s="832" t="s">
        <v>3665</v>
      </c>
      <c r="C107" s="832" t="s">
        <v>583</v>
      </c>
      <c r="D107" s="832" t="s">
        <v>3625</v>
      </c>
      <c r="E107" s="832" t="s">
        <v>3666</v>
      </c>
      <c r="F107" s="832" t="s">
        <v>3675</v>
      </c>
      <c r="G107" s="832" t="s">
        <v>1395</v>
      </c>
      <c r="H107" s="849">
        <v>0.2</v>
      </c>
      <c r="I107" s="849">
        <v>15.6</v>
      </c>
      <c r="J107" s="832">
        <v>1</v>
      </c>
      <c r="K107" s="832">
        <v>78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3664</v>
      </c>
      <c r="B108" s="832" t="s">
        <v>3665</v>
      </c>
      <c r="C108" s="832" t="s">
        <v>583</v>
      </c>
      <c r="D108" s="832" t="s">
        <v>3625</v>
      </c>
      <c r="E108" s="832" t="s">
        <v>3666</v>
      </c>
      <c r="F108" s="832" t="s">
        <v>3681</v>
      </c>
      <c r="G108" s="832" t="s">
        <v>3682</v>
      </c>
      <c r="H108" s="849"/>
      <c r="I108" s="849"/>
      <c r="J108" s="832"/>
      <c r="K108" s="832"/>
      <c r="L108" s="849">
        <v>0.2</v>
      </c>
      <c r="M108" s="849">
        <v>10.89</v>
      </c>
      <c r="N108" s="832"/>
      <c r="O108" s="832">
        <v>54.45</v>
      </c>
      <c r="P108" s="849"/>
      <c r="Q108" s="849"/>
      <c r="R108" s="837"/>
      <c r="S108" s="850"/>
    </row>
    <row r="109" spans="1:19" ht="14.4" customHeight="1" x14ac:dyDescent="0.3">
      <c r="A109" s="831" t="s">
        <v>3664</v>
      </c>
      <c r="B109" s="832" t="s">
        <v>3665</v>
      </c>
      <c r="C109" s="832" t="s">
        <v>583</v>
      </c>
      <c r="D109" s="832" t="s">
        <v>3625</v>
      </c>
      <c r="E109" s="832" t="s">
        <v>3666</v>
      </c>
      <c r="F109" s="832" t="s">
        <v>3685</v>
      </c>
      <c r="G109" s="832" t="s">
        <v>828</v>
      </c>
      <c r="H109" s="849">
        <v>0.1</v>
      </c>
      <c r="I109" s="849">
        <v>24.34</v>
      </c>
      <c r="J109" s="832">
        <v>1</v>
      </c>
      <c r="K109" s="832">
        <v>243.39999999999998</v>
      </c>
      <c r="L109" s="849">
        <v>0.05</v>
      </c>
      <c r="M109" s="849">
        <v>12.17</v>
      </c>
      <c r="N109" s="832">
        <v>0.5</v>
      </c>
      <c r="O109" s="832">
        <v>243.39999999999998</v>
      </c>
      <c r="P109" s="849"/>
      <c r="Q109" s="849"/>
      <c r="R109" s="837"/>
      <c r="S109" s="850"/>
    </row>
    <row r="110" spans="1:19" ht="14.4" customHeight="1" x14ac:dyDescent="0.3">
      <c r="A110" s="831" t="s">
        <v>3664</v>
      </c>
      <c r="B110" s="832" t="s">
        <v>3665</v>
      </c>
      <c r="C110" s="832" t="s">
        <v>583</v>
      </c>
      <c r="D110" s="832" t="s">
        <v>3625</v>
      </c>
      <c r="E110" s="832" t="s">
        <v>3661</v>
      </c>
      <c r="F110" s="832" t="s">
        <v>3700</v>
      </c>
      <c r="G110" s="832" t="s">
        <v>3701</v>
      </c>
      <c r="H110" s="849">
        <v>6</v>
      </c>
      <c r="I110" s="849">
        <v>468</v>
      </c>
      <c r="J110" s="832">
        <v>1</v>
      </c>
      <c r="K110" s="832">
        <v>78</v>
      </c>
      <c r="L110" s="849">
        <v>1</v>
      </c>
      <c r="M110" s="849">
        <v>78</v>
      </c>
      <c r="N110" s="832">
        <v>0.16666666666666666</v>
      </c>
      <c r="O110" s="832">
        <v>78</v>
      </c>
      <c r="P110" s="849"/>
      <c r="Q110" s="849"/>
      <c r="R110" s="837"/>
      <c r="S110" s="850"/>
    </row>
    <row r="111" spans="1:19" ht="14.4" customHeight="1" x14ac:dyDescent="0.3">
      <c r="A111" s="831" t="s">
        <v>3664</v>
      </c>
      <c r="B111" s="832" t="s">
        <v>3665</v>
      </c>
      <c r="C111" s="832" t="s">
        <v>583</v>
      </c>
      <c r="D111" s="832" t="s">
        <v>3625</v>
      </c>
      <c r="E111" s="832" t="s">
        <v>3661</v>
      </c>
      <c r="F111" s="832" t="s">
        <v>3702</v>
      </c>
      <c r="G111" s="832" t="s">
        <v>3703</v>
      </c>
      <c r="H111" s="849">
        <v>8</v>
      </c>
      <c r="I111" s="849">
        <v>1176</v>
      </c>
      <c r="J111" s="832">
        <v>1</v>
      </c>
      <c r="K111" s="832">
        <v>147</v>
      </c>
      <c r="L111" s="849">
        <v>4</v>
      </c>
      <c r="M111" s="849">
        <v>588</v>
      </c>
      <c r="N111" s="832">
        <v>0.5</v>
      </c>
      <c r="O111" s="832">
        <v>147</v>
      </c>
      <c r="P111" s="849"/>
      <c r="Q111" s="849"/>
      <c r="R111" s="837"/>
      <c r="S111" s="850"/>
    </row>
    <row r="112" spans="1:19" ht="14.4" customHeight="1" x14ac:dyDescent="0.3">
      <c r="A112" s="831" t="s">
        <v>3664</v>
      </c>
      <c r="B112" s="832" t="s">
        <v>3665</v>
      </c>
      <c r="C112" s="832" t="s">
        <v>583</v>
      </c>
      <c r="D112" s="832" t="s">
        <v>3625</v>
      </c>
      <c r="E112" s="832" t="s">
        <v>3661</v>
      </c>
      <c r="F112" s="832" t="s">
        <v>3704</v>
      </c>
      <c r="G112" s="832" t="s">
        <v>3705</v>
      </c>
      <c r="H112" s="849">
        <v>12</v>
      </c>
      <c r="I112" s="849">
        <v>444</v>
      </c>
      <c r="J112" s="832">
        <v>1</v>
      </c>
      <c r="K112" s="832">
        <v>37</v>
      </c>
      <c r="L112" s="849">
        <v>10</v>
      </c>
      <c r="M112" s="849">
        <v>370</v>
      </c>
      <c r="N112" s="832">
        <v>0.83333333333333337</v>
      </c>
      <c r="O112" s="832">
        <v>37</v>
      </c>
      <c r="P112" s="849"/>
      <c r="Q112" s="849"/>
      <c r="R112" s="837"/>
      <c r="S112" s="850"/>
    </row>
    <row r="113" spans="1:19" ht="14.4" customHeight="1" x14ac:dyDescent="0.3">
      <c r="A113" s="831" t="s">
        <v>3664</v>
      </c>
      <c r="B113" s="832" t="s">
        <v>3665</v>
      </c>
      <c r="C113" s="832" t="s">
        <v>583</v>
      </c>
      <c r="D113" s="832" t="s">
        <v>3625</v>
      </c>
      <c r="E113" s="832" t="s">
        <v>3661</v>
      </c>
      <c r="F113" s="832" t="s">
        <v>3706</v>
      </c>
      <c r="G113" s="832" t="s">
        <v>3707</v>
      </c>
      <c r="H113" s="849">
        <v>1</v>
      </c>
      <c r="I113" s="849">
        <v>116</v>
      </c>
      <c r="J113" s="832">
        <v>1</v>
      </c>
      <c r="K113" s="832">
        <v>116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3664</v>
      </c>
      <c r="B114" s="832" t="s">
        <v>3665</v>
      </c>
      <c r="C114" s="832" t="s">
        <v>583</v>
      </c>
      <c r="D114" s="832" t="s">
        <v>3625</v>
      </c>
      <c r="E114" s="832" t="s">
        <v>3661</v>
      </c>
      <c r="F114" s="832" t="s">
        <v>3708</v>
      </c>
      <c r="G114" s="832" t="s">
        <v>3709</v>
      </c>
      <c r="H114" s="849">
        <v>1</v>
      </c>
      <c r="I114" s="849">
        <v>129</v>
      </c>
      <c r="J114" s="832">
        <v>1</v>
      </c>
      <c r="K114" s="832">
        <v>129</v>
      </c>
      <c r="L114" s="849">
        <v>1</v>
      </c>
      <c r="M114" s="849">
        <v>130</v>
      </c>
      <c r="N114" s="832">
        <v>1.0077519379844961</v>
      </c>
      <c r="O114" s="832">
        <v>130</v>
      </c>
      <c r="P114" s="849"/>
      <c r="Q114" s="849"/>
      <c r="R114" s="837"/>
      <c r="S114" s="850"/>
    </row>
    <row r="115" spans="1:19" ht="14.4" customHeight="1" x14ac:dyDescent="0.3">
      <c r="A115" s="831" t="s">
        <v>3664</v>
      </c>
      <c r="B115" s="832" t="s">
        <v>3665</v>
      </c>
      <c r="C115" s="832" t="s">
        <v>583</v>
      </c>
      <c r="D115" s="832" t="s">
        <v>3625</v>
      </c>
      <c r="E115" s="832" t="s">
        <v>3661</v>
      </c>
      <c r="F115" s="832" t="s">
        <v>3712</v>
      </c>
      <c r="G115" s="832" t="s">
        <v>3713</v>
      </c>
      <c r="H115" s="849">
        <v>7</v>
      </c>
      <c r="I115" s="849">
        <v>4907</v>
      </c>
      <c r="J115" s="832">
        <v>1</v>
      </c>
      <c r="K115" s="832">
        <v>701</v>
      </c>
      <c r="L115" s="849">
        <v>9</v>
      </c>
      <c r="M115" s="849">
        <v>6318</v>
      </c>
      <c r="N115" s="832">
        <v>1.2875484002445485</v>
      </c>
      <c r="O115" s="832">
        <v>702</v>
      </c>
      <c r="P115" s="849"/>
      <c r="Q115" s="849"/>
      <c r="R115" s="837"/>
      <c r="S115" s="850"/>
    </row>
    <row r="116" spans="1:19" ht="14.4" customHeight="1" x14ac:dyDescent="0.3">
      <c r="A116" s="831" t="s">
        <v>3664</v>
      </c>
      <c r="B116" s="832" t="s">
        <v>3665</v>
      </c>
      <c r="C116" s="832" t="s">
        <v>583</v>
      </c>
      <c r="D116" s="832" t="s">
        <v>3625</v>
      </c>
      <c r="E116" s="832" t="s">
        <v>3661</v>
      </c>
      <c r="F116" s="832" t="s">
        <v>3718</v>
      </c>
      <c r="G116" s="832" t="s">
        <v>3719</v>
      </c>
      <c r="H116" s="849">
        <v>54</v>
      </c>
      <c r="I116" s="849">
        <v>1800</v>
      </c>
      <c r="J116" s="832">
        <v>1</v>
      </c>
      <c r="K116" s="832">
        <v>33.333333333333336</v>
      </c>
      <c r="L116" s="849">
        <v>30</v>
      </c>
      <c r="M116" s="849">
        <v>1000</v>
      </c>
      <c r="N116" s="832">
        <v>0.55555555555555558</v>
      </c>
      <c r="O116" s="832">
        <v>33.333333333333336</v>
      </c>
      <c r="P116" s="849"/>
      <c r="Q116" s="849"/>
      <c r="R116" s="837"/>
      <c r="S116" s="850"/>
    </row>
    <row r="117" spans="1:19" ht="14.4" customHeight="1" x14ac:dyDescent="0.3">
      <c r="A117" s="831" t="s">
        <v>3664</v>
      </c>
      <c r="B117" s="832" t="s">
        <v>3665</v>
      </c>
      <c r="C117" s="832" t="s">
        <v>583</v>
      </c>
      <c r="D117" s="832" t="s">
        <v>3625</v>
      </c>
      <c r="E117" s="832" t="s">
        <v>3661</v>
      </c>
      <c r="F117" s="832" t="s">
        <v>3722</v>
      </c>
      <c r="G117" s="832" t="s">
        <v>3723</v>
      </c>
      <c r="H117" s="849">
        <v>16</v>
      </c>
      <c r="I117" s="849">
        <v>1920</v>
      </c>
      <c r="J117" s="832">
        <v>1</v>
      </c>
      <c r="K117" s="832">
        <v>120</v>
      </c>
      <c r="L117" s="849">
        <v>8</v>
      </c>
      <c r="M117" s="849">
        <v>968</v>
      </c>
      <c r="N117" s="832">
        <v>0.50416666666666665</v>
      </c>
      <c r="O117" s="832">
        <v>121</v>
      </c>
      <c r="P117" s="849"/>
      <c r="Q117" s="849"/>
      <c r="R117" s="837"/>
      <c r="S117" s="850"/>
    </row>
    <row r="118" spans="1:19" ht="14.4" customHeight="1" x14ac:dyDescent="0.3">
      <c r="A118" s="831" t="s">
        <v>3664</v>
      </c>
      <c r="B118" s="832" t="s">
        <v>3665</v>
      </c>
      <c r="C118" s="832" t="s">
        <v>583</v>
      </c>
      <c r="D118" s="832" t="s">
        <v>3625</v>
      </c>
      <c r="E118" s="832" t="s">
        <v>3661</v>
      </c>
      <c r="F118" s="832" t="s">
        <v>3724</v>
      </c>
      <c r="G118" s="832" t="s">
        <v>3725</v>
      </c>
      <c r="H118" s="849">
        <v>2</v>
      </c>
      <c r="I118" s="849">
        <v>64</v>
      </c>
      <c r="J118" s="832">
        <v>1</v>
      </c>
      <c r="K118" s="832">
        <v>32</v>
      </c>
      <c r="L118" s="849">
        <v>1</v>
      </c>
      <c r="M118" s="849">
        <v>32</v>
      </c>
      <c r="N118" s="832">
        <v>0.5</v>
      </c>
      <c r="O118" s="832">
        <v>32</v>
      </c>
      <c r="P118" s="849"/>
      <c r="Q118" s="849"/>
      <c r="R118" s="837"/>
      <c r="S118" s="850"/>
    </row>
    <row r="119" spans="1:19" ht="14.4" customHeight="1" x14ac:dyDescent="0.3">
      <c r="A119" s="831" t="s">
        <v>3664</v>
      </c>
      <c r="B119" s="832" t="s">
        <v>3665</v>
      </c>
      <c r="C119" s="832" t="s">
        <v>583</v>
      </c>
      <c r="D119" s="832" t="s">
        <v>3625</v>
      </c>
      <c r="E119" s="832" t="s">
        <v>3661</v>
      </c>
      <c r="F119" s="832" t="s">
        <v>3726</v>
      </c>
      <c r="G119" s="832" t="s">
        <v>3727</v>
      </c>
      <c r="H119" s="849">
        <v>5</v>
      </c>
      <c r="I119" s="849">
        <v>370</v>
      </c>
      <c r="J119" s="832">
        <v>1</v>
      </c>
      <c r="K119" s="832">
        <v>74</v>
      </c>
      <c r="L119" s="849">
        <v>3</v>
      </c>
      <c r="M119" s="849">
        <v>222</v>
      </c>
      <c r="N119" s="832">
        <v>0.6</v>
      </c>
      <c r="O119" s="832">
        <v>74</v>
      </c>
      <c r="P119" s="849"/>
      <c r="Q119" s="849"/>
      <c r="R119" s="837"/>
      <c r="S119" s="850"/>
    </row>
    <row r="120" spans="1:19" ht="14.4" customHeight="1" x14ac:dyDescent="0.3">
      <c r="A120" s="831" t="s">
        <v>3664</v>
      </c>
      <c r="B120" s="832" t="s">
        <v>3665</v>
      </c>
      <c r="C120" s="832" t="s">
        <v>583</v>
      </c>
      <c r="D120" s="832" t="s">
        <v>3625</v>
      </c>
      <c r="E120" s="832" t="s">
        <v>3661</v>
      </c>
      <c r="F120" s="832" t="s">
        <v>3728</v>
      </c>
      <c r="G120" s="832" t="s">
        <v>3729</v>
      </c>
      <c r="H120" s="849">
        <v>2</v>
      </c>
      <c r="I120" s="849">
        <v>154</v>
      </c>
      <c r="J120" s="832">
        <v>1</v>
      </c>
      <c r="K120" s="832">
        <v>77</v>
      </c>
      <c r="L120" s="849">
        <v>1</v>
      </c>
      <c r="M120" s="849">
        <v>77</v>
      </c>
      <c r="N120" s="832">
        <v>0.5</v>
      </c>
      <c r="O120" s="832">
        <v>77</v>
      </c>
      <c r="P120" s="849"/>
      <c r="Q120" s="849"/>
      <c r="R120" s="837"/>
      <c r="S120" s="850"/>
    </row>
    <row r="121" spans="1:19" ht="14.4" customHeight="1" x14ac:dyDescent="0.3">
      <c r="A121" s="831" t="s">
        <v>3664</v>
      </c>
      <c r="B121" s="832" t="s">
        <v>3665</v>
      </c>
      <c r="C121" s="832" t="s">
        <v>583</v>
      </c>
      <c r="D121" s="832" t="s">
        <v>3625</v>
      </c>
      <c r="E121" s="832" t="s">
        <v>3661</v>
      </c>
      <c r="F121" s="832" t="s">
        <v>3734</v>
      </c>
      <c r="G121" s="832" t="s">
        <v>3735</v>
      </c>
      <c r="H121" s="849">
        <v>47</v>
      </c>
      <c r="I121" s="849">
        <v>8319</v>
      </c>
      <c r="J121" s="832">
        <v>1</v>
      </c>
      <c r="K121" s="832">
        <v>177</v>
      </c>
      <c r="L121" s="849">
        <v>21</v>
      </c>
      <c r="M121" s="849">
        <v>3738</v>
      </c>
      <c r="N121" s="832">
        <v>0.44933285250631083</v>
      </c>
      <c r="O121" s="832">
        <v>178</v>
      </c>
      <c r="P121" s="849"/>
      <c r="Q121" s="849"/>
      <c r="R121" s="837"/>
      <c r="S121" s="850"/>
    </row>
    <row r="122" spans="1:19" ht="14.4" customHeight="1" x14ac:dyDescent="0.3">
      <c r="A122" s="831" t="s">
        <v>3664</v>
      </c>
      <c r="B122" s="832" t="s">
        <v>3665</v>
      </c>
      <c r="C122" s="832" t="s">
        <v>583</v>
      </c>
      <c r="D122" s="832" t="s">
        <v>1851</v>
      </c>
      <c r="E122" s="832" t="s">
        <v>3666</v>
      </c>
      <c r="F122" s="832" t="s">
        <v>3670</v>
      </c>
      <c r="G122" s="832" t="s">
        <v>3671</v>
      </c>
      <c r="H122" s="849">
        <v>0.4</v>
      </c>
      <c r="I122" s="849">
        <v>101.42</v>
      </c>
      <c r="J122" s="832">
        <v>1</v>
      </c>
      <c r="K122" s="832">
        <v>253.54999999999998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3664</v>
      </c>
      <c r="B123" s="832" t="s">
        <v>3665</v>
      </c>
      <c r="C123" s="832" t="s">
        <v>583</v>
      </c>
      <c r="D123" s="832" t="s">
        <v>1851</v>
      </c>
      <c r="E123" s="832" t="s">
        <v>3666</v>
      </c>
      <c r="F123" s="832" t="s">
        <v>3672</v>
      </c>
      <c r="G123" s="832" t="s">
        <v>677</v>
      </c>
      <c r="H123" s="849"/>
      <c r="I123" s="849"/>
      <c r="J123" s="832"/>
      <c r="K123" s="832"/>
      <c r="L123" s="849"/>
      <c r="M123" s="849"/>
      <c r="N123" s="832"/>
      <c r="O123" s="832"/>
      <c r="P123" s="849">
        <v>0.1</v>
      </c>
      <c r="Q123" s="849">
        <v>5.07</v>
      </c>
      <c r="R123" s="837"/>
      <c r="S123" s="850">
        <v>50.7</v>
      </c>
    </row>
    <row r="124" spans="1:19" ht="14.4" customHeight="1" x14ac:dyDescent="0.3">
      <c r="A124" s="831" t="s">
        <v>3664</v>
      </c>
      <c r="B124" s="832" t="s">
        <v>3665</v>
      </c>
      <c r="C124" s="832" t="s">
        <v>583</v>
      </c>
      <c r="D124" s="832" t="s">
        <v>1851</v>
      </c>
      <c r="E124" s="832" t="s">
        <v>3666</v>
      </c>
      <c r="F124" s="832" t="s">
        <v>3675</v>
      </c>
      <c r="G124" s="832" t="s">
        <v>1395</v>
      </c>
      <c r="H124" s="849"/>
      <c r="I124" s="849"/>
      <c r="J124" s="832"/>
      <c r="K124" s="832"/>
      <c r="L124" s="849"/>
      <c r="M124" s="849"/>
      <c r="N124" s="832"/>
      <c r="O124" s="832"/>
      <c r="P124" s="849">
        <v>0.1</v>
      </c>
      <c r="Q124" s="849">
        <v>4.71</v>
      </c>
      <c r="R124" s="837"/>
      <c r="S124" s="850">
        <v>47.099999999999994</v>
      </c>
    </row>
    <row r="125" spans="1:19" ht="14.4" customHeight="1" x14ac:dyDescent="0.3">
      <c r="A125" s="831" t="s">
        <v>3664</v>
      </c>
      <c r="B125" s="832" t="s">
        <v>3665</v>
      </c>
      <c r="C125" s="832" t="s">
        <v>583</v>
      </c>
      <c r="D125" s="832" t="s">
        <v>1851</v>
      </c>
      <c r="E125" s="832" t="s">
        <v>3666</v>
      </c>
      <c r="F125" s="832" t="s">
        <v>3683</v>
      </c>
      <c r="G125" s="832" t="s">
        <v>828</v>
      </c>
      <c r="H125" s="849"/>
      <c r="I125" s="849"/>
      <c r="J125" s="832"/>
      <c r="K125" s="832"/>
      <c r="L125" s="849"/>
      <c r="M125" s="849"/>
      <c r="N125" s="832"/>
      <c r="O125" s="832"/>
      <c r="P125" s="849">
        <v>0.02</v>
      </c>
      <c r="Q125" s="849">
        <v>2.4300000000000002</v>
      </c>
      <c r="R125" s="837"/>
      <c r="S125" s="850">
        <v>121.5</v>
      </c>
    </row>
    <row r="126" spans="1:19" ht="14.4" customHeight="1" x14ac:dyDescent="0.3">
      <c r="A126" s="831" t="s">
        <v>3664</v>
      </c>
      <c r="B126" s="832" t="s">
        <v>3665</v>
      </c>
      <c r="C126" s="832" t="s">
        <v>583</v>
      </c>
      <c r="D126" s="832" t="s">
        <v>1851</v>
      </c>
      <c r="E126" s="832" t="s">
        <v>3666</v>
      </c>
      <c r="F126" s="832" t="s">
        <v>3685</v>
      </c>
      <c r="G126" s="832" t="s">
        <v>828</v>
      </c>
      <c r="H126" s="849">
        <v>0.05</v>
      </c>
      <c r="I126" s="849">
        <v>12.17</v>
      </c>
      <c r="J126" s="832">
        <v>1</v>
      </c>
      <c r="K126" s="832">
        <v>243.39999999999998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3664</v>
      </c>
      <c r="B127" s="832" t="s">
        <v>3665</v>
      </c>
      <c r="C127" s="832" t="s">
        <v>583</v>
      </c>
      <c r="D127" s="832" t="s">
        <v>1851</v>
      </c>
      <c r="E127" s="832" t="s">
        <v>3661</v>
      </c>
      <c r="F127" s="832" t="s">
        <v>3700</v>
      </c>
      <c r="G127" s="832" t="s">
        <v>3701</v>
      </c>
      <c r="H127" s="849">
        <v>1</v>
      </c>
      <c r="I127" s="849">
        <v>78</v>
      </c>
      <c r="J127" s="832">
        <v>1</v>
      </c>
      <c r="K127" s="832">
        <v>78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3664</v>
      </c>
      <c r="B128" s="832" t="s">
        <v>3665</v>
      </c>
      <c r="C128" s="832" t="s">
        <v>583</v>
      </c>
      <c r="D128" s="832" t="s">
        <v>1851</v>
      </c>
      <c r="E128" s="832" t="s">
        <v>3661</v>
      </c>
      <c r="F128" s="832" t="s">
        <v>3702</v>
      </c>
      <c r="G128" s="832" t="s">
        <v>3703</v>
      </c>
      <c r="H128" s="849">
        <v>4</v>
      </c>
      <c r="I128" s="849">
        <v>588</v>
      </c>
      <c r="J128" s="832">
        <v>1</v>
      </c>
      <c r="K128" s="832">
        <v>147</v>
      </c>
      <c r="L128" s="849"/>
      <c r="M128" s="849"/>
      <c r="N128" s="832"/>
      <c r="O128" s="832"/>
      <c r="P128" s="849">
        <v>6</v>
      </c>
      <c r="Q128" s="849">
        <v>906</v>
      </c>
      <c r="R128" s="837">
        <v>1.5408163265306123</v>
      </c>
      <c r="S128" s="850">
        <v>151</v>
      </c>
    </row>
    <row r="129" spans="1:19" ht="14.4" customHeight="1" x14ac:dyDescent="0.3">
      <c r="A129" s="831" t="s">
        <v>3664</v>
      </c>
      <c r="B129" s="832" t="s">
        <v>3665</v>
      </c>
      <c r="C129" s="832" t="s">
        <v>583</v>
      </c>
      <c r="D129" s="832" t="s">
        <v>1851</v>
      </c>
      <c r="E129" s="832" t="s">
        <v>3661</v>
      </c>
      <c r="F129" s="832" t="s">
        <v>3704</v>
      </c>
      <c r="G129" s="832" t="s">
        <v>3705</v>
      </c>
      <c r="H129" s="849">
        <v>21</v>
      </c>
      <c r="I129" s="849">
        <v>777</v>
      </c>
      <c r="J129" s="832">
        <v>1</v>
      </c>
      <c r="K129" s="832">
        <v>37</v>
      </c>
      <c r="L129" s="849">
        <v>37</v>
      </c>
      <c r="M129" s="849">
        <v>1369</v>
      </c>
      <c r="N129" s="832">
        <v>1.7619047619047619</v>
      </c>
      <c r="O129" s="832">
        <v>37</v>
      </c>
      <c r="P129" s="849">
        <v>21</v>
      </c>
      <c r="Q129" s="849">
        <v>798</v>
      </c>
      <c r="R129" s="837">
        <v>1.027027027027027</v>
      </c>
      <c r="S129" s="850">
        <v>38</v>
      </c>
    </row>
    <row r="130" spans="1:19" ht="14.4" customHeight="1" x14ac:dyDescent="0.3">
      <c r="A130" s="831" t="s">
        <v>3664</v>
      </c>
      <c r="B130" s="832" t="s">
        <v>3665</v>
      </c>
      <c r="C130" s="832" t="s">
        <v>583</v>
      </c>
      <c r="D130" s="832" t="s">
        <v>1851</v>
      </c>
      <c r="E130" s="832" t="s">
        <v>3661</v>
      </c>
      <c r="F130" s="832" t="s">
        <v>3710</v>
      </c>
      <c r="G130" s="832" t="s">
        <v>3711</v>
      </c>
      <c r="H130" s="849">
        <v>322</v>
      </c>
      <c r="I130" s="849">
        <v>80822</v>
      </c>
      <c r="J130" s="832">
        <v>1</v>
      </c>
      <c r="K130" s="832">
        <v>251</v>
      </c>
      <c r="L130" s="849">
        <v>235</v>
      </c>
      <c r="M130" s="849">
        <v>59220</v>
      </c>
      <c r="N130" s="832">
        <v>0.73272128875801146</v>
      </c>
      <c r="O130" s="832">
        <v>252</v>
      </c>
      <c r="P130" s="849">
        <v>237</v>
      </c>
      <c r="Q130" s="849">
        <v>60198</v>
      </c>
      <c r="R130" s="837">
        <v>0.74482195441835142</v>
      </c>
      <c r="S130" s="850">
        <v>254</v>
      </c>
    </row>
    <row r="131" spans="1:19" ht="14.4" customHeight="1" x14ac:dyDescent="0.3">
      <c r="A131" s="831" t="s">
        <v>3664</v>
      </c>
      <c r="B131" s="832" t="s">
        <v>3665</v>
      </c>
      <c r="C131" s="832" t="s">
        <v>583</v>
      </c>
      <c r="D131" s="832" t="s">
        <v>1851</v>
      </c>
      <c r="E131" s="832" t="s">
        <v>3661</v>
      </c>
      <c r="F131" s="832" t="s">
        <v>3712</v>
      </c>
      <c r="G131" s="832" t="s">
        <v>3713</v>
      </c>
      <c r="H131" s="849">
        <v>7</v>
      </c>
      <c r="I131" s="849">
        <v>4907</v>
      </c>
      <c r="J131" s="832">
        <v>1</v>
      </c>
      <c r="K131" s="832">
        <v>701</v>
      </c>
      <c r="L131" s="849">
        <v>7</v>
      </c>
      <c r="M131" s="849">
        <v>4914</v>
      </c>
      <c r="N131" s="832">
        <v>1.0014265335235377</v>
      </c>
      <c r="O131" s="832">
        <v>702</v>
      </c>
      <c r="P131" s="849">
        <v>9</v>
      </c>
      <c r="Q131" s="849">
        <v>6363</v>
      </c>
      <c r="R131" s="837">
        <v>1.296718972895863</v>
      </c>
      <c r="S131" s="850">
        <v>707</v>
      </c>
    </row>
    <row r="132" spans="1:19" ht="14.4" customHeight="1" x14ac:dyDescent="0.3">
      <c r="A132" s="831" t="s">
        <v>3664</v>
      </c>
      <c r="B132" s="832" t="s">
        <v>3665</v>
      </c>
      <c r="C132" s="832" t="s">
        <v>583</v>
      </c>
      <c r="D132" s="832" t="s">
        <v>1851</v>
      </c>
      <c r="E132" s="832" t="s">
        <v>3661</v>
      </c>
      <c r="F132" s="832" t="s">
        <v>3718</v>
      </c>
      <c r="G132" s="832" t="s">
        <v>3719</v>
      </c>
      <c r="H132" s="849">
        <v>38</v>
      </c>
      <c r="I132" s="849">
        <v>1266.67</v>
      </c>
      <c r="J132" s="832">
        <v>1</v>
      </c>
      <c r="K132" s="832">
        <v>33.333421052631579</v>
      </c>
      <c r="L132" s="849">
        <v>54</v>
      </c>
      <c r="M132" s="849">
        <v>1800.01</v>
      </c>
      <c r="N132" s="832">
        <v>1.4210567866926664</v>
      </c>
      <c r="O132" s="832">
        <v>33.333518518518517</v>
      </c>
      <c r="P132" s="849">
        <v>55</v>
      </c>
      <c r="Q132" s="849">
        <v>1833.33</v>
      </c>
      <c r="R132" s="837">
        <v>1.4473619806263667</v>
      </c>
      <c r="S132" s="850">
        <v>33.333272727272728</v>
      </c>
    </row>
    <row r="133" spans="1:19" ht="14.4" customHeight="1" x14ac:dyDescent="0.3">
      <c r="A133" s="831" t="s">
        <v>3664</v>
      </c>
      <c r="B133" s="832" t="s">
        <v>3665</v>
      </c>
      <c r="C133" s="832" t="s">
        <v>583</v>
      </c>
      <c r="D133" s="832" t="s">
        <v>1851</v>
      </c>
      <c r="E133" s="832" t="s">
        <v>3661</v>
      </c>
      <c r="F133" s="832" t="s">
        <v>3722</v>
      </c>
      <c r="G133" s="832" t="s">
        <v>3723</v>
      </c>
      <c r="H133" s="849">
        <v>8</v>
      </c>
      <c r="I133" s="849">
        <v>960</v>
      </c>
      <c r="J133" s="832">
        <v>1</v>
      </c>
      <c r="K133" s="832">
        <v>120</v>
      </c>
      <c r="L133" s="849"/>
      <c r="M133" s="849"/>
      <c r="N133" s="832"/>
      <c r="O133" s="832"/>
      <c r="P133" s="849">
        <v>12</v>
      </c>
      <c r="Q133" s="849">
        <v>1464</v>
      </c>
      <c r="R133" s="837">
        <v>1.5249999999999999</v>
      </c>
      <c r="S133" s="850">
        <v>122</v>
      </c>
    </row>
    <row r="134" spans="1:19" ht="14.4" customHeight="1" x14ac:dyDescent="0.3">
      <c r="A134" s="831" t="s">
        <v>3664</v>
      </c>
      <c r="B134" s="832" t="s">
        <v>3665</v>
      </c>
      <c r="C134" s="832" t="s">
        <v>583</v>
      </c>
      <c r="D134" s="832" t="s">
        <v>1851</v>
      </c>
      <c r="E134" s="832" t="s">
        <v>3661</v>
      </c>
      <c r="F134" s="832" t="s">
        <v>3724</v>
      </c>
      <c r="G134" s="832" t="s">
        <v>3725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33</v>
      </c>
      <c r="R134" s="837"/>
      <c r="S134" s="850">
        <v>33</v>
      </c>
    </row>
    <row r="135" spans="1:19" ht="14.4" customHeight="1" x14ac:dyDescent="0.3">
      <c r="A135" s="831" t="s">
        <v>3664</v>
      </c>
      <c r="B135" s="832" t="s">
        <v>3665</v>
      </c>
      <c r="C135" s="832" t="s">
        <v>583</v>
      </c>
      <c r="D135" s="832" t="s">
        <v>1851</v>
      </c>
      <c r="E135" s="832" t="s">
        <v>3661</v>
      </c>
      <c r="F135" s="832" t="s">
        <v>3726</v>
      </c>
      <c r="G135" s="832" t="s">
        <v>3727</v>
      </c>
      <c r="H135" s="849">
        <v>1</v>
      </c>
      <c r="I135" s="849">
        <v>74</v>
      </c>
      <c r="J135" s="832">
        <v>1</v>
      </c>
      <c r="K135" s="832">
        <v>74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3664</v>
      </c>
      <c r="B136" s="832" t="s">
        <v>3665</v>
      </c>
      <c r="C136" s="832" t="s">
        <v>583</v>
      </c>
      <c r="D136" s="832" t="s">
        <v>1851</v>
      </c>
      <c r="E136" s="832" t="s">
        <v>3661</v>
      </c>
      <c r="F136" s="832" t="s">
        <v>3728</v>
      </c>
      <c r="G136" s="832" t="s">
        <v>3729</v>
      </c>
      <c r="H136" s="849">
        <v>1</v>
      </c>
      <c r="I136" s="849">
        <v>77</v>
      </c>
      <c r="J136" s="832">
        <v>1</v>
      </c>
      <c r="K136" s="832">
        <v>77</v>
      </c>
      <c r="L136" s="849"/>
      <c r="M136" s="849"/>
      <c r="N136" s="832"/>
      <c r="O136" s="832"/>
      <c r="P136" s="849">
        <v>2</v>
      </c>
      <c r="Q136" s="849">
        <v>156</v>
      </c>
      <c r="R136" s="837">
        <v>2.0259740259740258</v>
      </c>
      <c r="S136" s="850">
        <v>78</v>
      </c>
    </row>
    <row r="137" spans="1:19" ht="14.4" customHeight="1" x14ac:dyDescent="0.3">
      <c r="A137" s="831" t="s">
        <v>3664</v>
      </c>
      <c r="B137" s="832" t="s">
        <v>3665</v>
      </c>
      <c r="C137" s="832" t="s">
        <v>583</v>
      </c>
      <c r="D137" s="832" t="s">
        <v>1851</v>
      </c>
      <c r="E137" s="832" t="s">
        <v>3661</v>
      </c>
      <c r="F137" s="832" t="s">
        <v>3730</v>
      </c>
      <c r="G137" s="832" t="s">
        <v>3731</v>
      </c>
      <c r="H137" s="849">
        <v>1</v>
      </c>
      <c r="I137" s="849">
        <v>619</v>
      </c>
      <c r="J137" s="832">
        <v>1</v>
      </c>
      <c r="K137" s="832">
        <v>619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3664</v>
      </c>
      <c r="B138" s="832" t="s">
        <v>3665</v>
      </c>
      <c r="C138" s="832" t="s">
        <v>583</v>
      </c>
      <c r="D138" s="832" t="s">
        <v>1851</v>
      </c>
      <c r="E138" s="832" t="s">
        <v>3661</v>
      </c>
      <c r="F138" s="832" t="s">
        <v>3734</v>
      </c>
      <c r="G138" s="832" t="s">
        <v>3735</v>
      </c>
      <c r="H138" s="849">
        <v>31</v>
      </c>
      <c r="I138" s="849">
        <v>5487</v>
      </c>
      <c r="J138" s="832">
        <v>1</v>
      </c>
      <c r="K138" s="832">
        <v>177</v>
      </c>
      <c r="L138" s="849">
        <v>47</v>
      </c>
      <c r="M138" s="849">
        <v>8366</v>
      </c>
      <c r="N138" s="832">
        <v>1.5246947330052851</v>
      </c>
      <c r="O138" s="832">
        <v>178</v>
      </c>
      <c r="P138" s="849">
        <v>46</v>
      </c>
      <c r="Q138" s="849">
        <v>8234</v>
      </c>
      <c r="R138" s="837">
        <v>1.5006378713322399</v>
      </c>
      <c r="S138" s="850">
        <v>179</v>
      </c>
    </row>
    <row r="139" spans="1:19" ht="14.4" customHeight="1" x14ac:dyDescent="0.3">
      <c r="A139" s="831" t="s">
        <v>3664</v>
      </c>
      <c r="B139" s="832" t="s">
        <v>3665</v>
      </c>
      <c r="C139" s="832" t="s">
        <v>583</v>
      </c>
      <c r="D139" s="832" t="s">
        <v>1852</v>
      </c>
      <c r="E139" s="832" t="s">
        <v>3666</v>
      </c>
      <c r="F139" s="832" t="s">
        <v>3668</v>
      </c>
      <c r="G139" s="832" t="s">
        <v>3669</v>
      </c>
      <c r="H139" s="849"/>
      <c r="I139" s="849"/>
      <c r="J139" s="832"/>
      <c r="K139" s="832"/>
      <c r="L139" s="849">
        <v>2.4</v>
      </c>
      <c r="M139" s="849">
        <v>167.28</v>
      </c>
      <c r="N139" s="832"/>
      <c r="O139" s="832">
        <v>69.7</v>
      </c>
      <c r="P139" s="849">
        <v>0.4</v>
      </c>
      <c r="Q139" s="849">
        <v>27.88</v>
      </c>
      <c r="R139" s="837"/>
      <c r="S139" s="850">
        <v>69.699999999999989</v>
      </c>
    </row>
    <row r="140" spans="1:19" ht="14.4" customHeight="1" x14ac:dyDescent="0.3">
      <c r="A140" s="831" t="s">
        <v>3664</v>
      </c>
      <c r="B140" s="832" t="s">
        <v>3665</v>
      </c>
      <c r="C140" s="832" t="s">
        <v>583</v>
      </c>
      <c r="D140" s="832" t="s">
        <v>1852</v>
      </c>
      <c r="E140" s="832" t="s">
        <v>3666</v>
      </c>
      <c r="F140" s="832" t="s">
        <v>3670</v>
      </c>
      <c r="G140" s="832" t="s">
        <v>3671</v>
      </c>
      <c r="H140" s="849"/>
      <c r="I140" s="849"/>
      <c r="J140" s="832"/>
      <c r="K140" s="832"/>
      <c r="L140" s="849">
        <v>9</v>
      </c>
      <c r="M140" s="849">
        <v>3309.3</v>
      </c>
      <c r="N140" s="832"/>
      <c r="O140" s="832">
        <v>367.70000000000005</v>
      </c>
      <c r="P140" s="849">
        <v>4.6000000000000005</v>
      </c>
      <c r="Q140" s="849">
        <v>1311.46</v>
      </c>
      <c r="R140" s="837"/>
      <c r="S140" s="850">
        <v>285.09999999999997</v>
      </c>
    </row>
    <row r="141" spans="1:19" ht="14.4" customHeight="1" x14ac:dyDescent="0.3">
      <c r="A141" s="831" t="s">
        <v>3664</v>
      </c>
      <c r="B141" s="832" t="s">
        <v>3665</v>
      </c>
      <c r="C141" s="832" t="s">
        <v>583</v>
      </c>
      <c r="D141" s="832" t="s">
        <v>1852</v>
      </c>
      <c r="E141" s="832" t="s">
        <v>3666</v>
      </c>
      <c r="F141" s="832" t="s">
        <v>3673</v>
      </c>
      <c r="G141" s="832" t="s">
        <v>965</v>
      </c>
      <c r="H141" s="849"/>
      <c r="I141" s="849"/>
      <c r="J141" s="832"/>
      <c r="K141" s="832"/>
      <c r="L141" s="849">
        <v>13</v>
      </c>
      <c r="M141" s="849">
        <v>178.62</v>
      </c>
      <c r="N141" s="832"/>
      <c r="O141" s="832">
        <v>13.74</v>
      </c>
      <c r="P141" s="849"/>
      <c r="Q141" s="849"/>
      <c r="R141" s="837"/>
      <c r="S141" s="850"/>
    </row>
    <row r="142" spans="1:19" ht="14.4" customHeight="1" x14ac:dyDescent="0.3">
      <c r="A142" s="831" t="s">
        <v>3664</v>
      </c>
      <c r="B142" s="832" t="s">
        <v>3665</v>
      </c>
      <c r="C142" s="832" t="s">
        <v>583</v>
      </c>
      <c r="D142" s="832" t="s">
        <v>1852</v>
      </c>
      <c r="E142" s="832" t="s">
        <v>3666</v>
      </c>
      <c r="F142" s="832" t="s">
        <v>3676</v>
      </c>
      <c r="G142" s="832" t="s">
        <v>663</v>
      </c>
      <c r="H142" s="849"/>
      <c r="I142" s="849"/>
      <c r="J142" s="832"/>
      <c r="K142" s="832"/>
      <c r="L142" s="849">
        <v>0.3</v>
      </c>
      <c r="M142" s="849">
        <v>25.53</v>
      </c>
      <c r="N142" s="832"/>
      <c r="O142" s="832">
        <v>85.100000000000009</v>
      </c>
      <c r="P142" s="849">
        <v>0.5</v>
      </c>
      <c r="Q142" s="849">
        <v>30.16</v>
      </c>
      <c r="R142" s="837"/>
      <c r="S142" s="850">
        <v>60.32</v>
      </c>
    </row>
    <row r="143" spans="1:19" ht="14.4" customHeight="1" x14ac:dyDescent="0.3">
      <c r="A143" s="831" t="s">
        <v>3664</v>
      </c>
      <c r="B143" s="832" t="s">
        <v>3665</v>
      </c>
      <c r="C143" s="832" t="s">
        <v>583</v>
      </c>
      <c r="D143" s="832" t="s">
        <v>1852</v>
      </c>
      <c r="E143" s="832" t="s">
        <v>3666</v>
      </c>
      <c r="F143" s="832" t="s">
        <v>3679</v>
      </c>
      <c r="G143" s="832" t="s">
        <v>658</v>
      </c>
      <c r="H143" s="849"/>
      <c r="I143" s="849"/>
      <c r="J143" s="832"/>
      <c r="K143" s="832"/>
      <c r="L143" s="849">
        <v>5</v>
      </c>
      <c r="M143" s="849">
        <v>3250</v>
      </c>
      <c r="N143" s="832"/>
      <c r="O143" s="832">
        <v>650</v>
      </c>
      <c r="P143" s="849">
        <v>1.2000000000000002</v>
      </c>
      <c r="Q143" s="849">
        <v>642.78</v>
      </c>
      <c r="R143" s="837"/>
      <c r="S143" s="850">
        <v>535.64999999999986</v>
      </c>
    </row>
    <row r="144" spans="1:19" ht="14.4" customHeight="1" x14ac:dyDescent="0.3">
      <c r="A144" s="831" t="s">
        <v>3664</v>
      </c>
      <c r="B144" s="832" t="s">
        <v>3665</v>
      </c>
      <c r="C144" s="832" t="s">
        <v>583</v>
      </c>
      <c r="D144" s="832" t="s">
        <v>1852</v>
      </c>
      <c r="E144" s="832" t="s">
        <v>3666</v>
      </c>
      <c r="F144" s="832" t="s">
        <v>3685</v>
      </c>
      <c r="G144" s="832" t="s">
        <v>828</v>
      </c>
      <c r="H144" s="849"/>
      <c r="I144" s="849"/>
      <c r="J144" s="832"/>
      <c r="K144" s="832"/>
      <c r="L144" s="849">
        <v>2.1500000000000004</v>
      </c>
      <c r="M144" s="849">
        <v>523.30999999999995</v>
      </c>
      <c r="N144" s="832"/>
      <c r="O144" s="832">
        <v>243.39999999999992</v>
      </c>
      <c r="P144" s="849">
        <v>1.2000000000000002</v>
      </c>
      <c r="Q144" s="849">
        <v>292.08000000000004</v>
      </c>
      <c r="R144" s="837"/>
      <c r="S144" s="850">
        <v>243.4</v>
      </c>
    </row>
    <row r="145" spans="1:19" ht="14.4" customHeight="1" x14ac:dyDescent="0.3">
      <c r="A145" s="831" t="s">
        <v>3664</v>
      </c>
      <c r="B145" s="832" t="s">
        <v>3665</v>
      </c>
      <c r="C145" s="832" t="s">
        <v>583</v>
      </c>
      <c r="D145" s="832" t="s">
        <v>1852</v>
      </c>
      <c r="E145" s="832" t="s">
        <v>3666</v>
      </c>
      <c r="F145" s="832" t="s">
        <v>3686</v>
      </c>
      <c r="G145" s="832" t="s">
        <v>3687</v>
      </c>
      <c r="H145" s="849"/>
      <c r="I145" s="849"/>
      <c r="J145" s="832"/>
      <c r="K145" s="832"/>
      <c r="L145" s="849">
        <v>2.5</v>
      </c>
      <c r="M145" s="849">
        <v>93.75</v>
      </c>
      <c r="N145" s="832"/>
      <c r="O145" s="832">
        <v>37.5</v>
      </c>
      <c r="P145" s="849"/>
      <c r="Q145" s="849"/>
      <c r="R145" s="837"/>
      <c r="S145" s="850"/>
    </row>
    <row r="146" spans="1:19" ht="14.4" customHeight="1" x14ac:dyDescent="0.3">
      <c r="A146" s="831" t="s">
        <v>3664</v>
      </c>
      <c r="B146" s="832" t="s">
        <v>3665</v>
      </c>
      <c r="C146" s="832" t="s">
        <v>583</v>
      </c>
      <c r="D146" s="832" t="s">
        <v>1852</v>
      </c>
      <c r="E146" s="832" t="s">
        <v>3666</v>
      </c>
      <c r="F146" s="832" t="s">
        <v>3689</v>
      </c>
      <c r="G146" s="832" t="s">
        <v>1546</v>
      </c>
      <c r="H146" s="849"/>
      <c r="I146" s="849"/>
      <c r="J146" s="832"/>
      <c r="K146" s="832"/>
      <c r="L146" s="849"/>
      <c r="M146" s="849"/>
      <c r="N146" s="832"/>
      <c r="O146" s="832"/>
      <c r="P146" s="849">
        <v>0.60000000000000009</v>
      </c>
      <c r="Q146" s="849">
        <v>29.64</v>
      </c>
      <c r="R146" s="837"/>
      <c r="S146" s="850">
        <v>49.399999999999991</v>
      </c>
    </row>
    <row r="147" spans="1:19" ht="14.4" customHeight="1" x14ac:dyDescent="0.3">
      <c r="A147" s="831" t="s">
        <v>3664</v>
      </c>
      <c r="B147" s="832" t="s">
        <v>3665</v>
      </c>
      <c r="C147" s="832" t="s">
        <v>583</v>
      </c>
      <c r="D147" s="832" t="s">
        <v>1852</v>
      </c>
      <c r="E147" s="832" t="s">
        <v>3690</v>
      </c>
      <c r="F147" s="832" t="s">
        <v>3693</v>
      </c>
      <c r="G147" s="832" t="s">
        <v>3694</v>
      </c>
      <c r="H147" s="849"/>
      <c r="I147" s="849"/>
      <c r="J147" s="832"/>
      <c r="K147" s="832"/>
      <c r="L147" s="849">
        <v>7</v>
      </c>
      <c r="M147" s="849">
        <v>1698.48</v>
      </c>
      <c r="N147" s="832"/>
      <c r="O147" s="832">
        <v>242.64000000000001</v>
      </c>
      <c r="P147" s="849">
        <v>4</v>
      </c>
      <c r="Q147" s="849">
        <v>970.56</v>
      </c>
      <c r="R147" s="837"/>
      <c r="S147" s="850">
        <v>242.64</v>
      </c>
    </row>
    <row r="148" spans="1:19" ht="14.4" customHeight="1" x14ac:dyDescent="0.3">
      <c r="A148" s="831" t="s">
        <v>3664</v>
      </c>
      <c r="B148" s="832" t="s">
        <v>3665</v>
      </c>
      <c r="C148" s="832" t="s">
        <v>583</v>
      </c>
      <c r="D148" s="832" t="s">
        <v>1852</v>
      </c>
      <c r="E148" s="832" t="s">
        <v>3661</v>
      </c>
      <c r="F148" s="832" t="s">
        <v>3700</v>
      </c>
      <c r="G148" s="832" t="s">
        <v>3701</v>
      </c>
      <c r="H148" s="849"/>
      <c r="I148" s="849"/>
      <c r="J148" s="832"/>
      <c r="K148" s="832"/>
      <c r="L148" s="849">
        <v>2</v>
      </c>
      <c r="M148" s="849">
        <v>156</v>
      </c>
      <c r="N148" s="832"/>
      <c r="O148" s="832">
        <v>78</v>
      </c>
      <c r="P148" s="849"/>
      <c r="Q148" s="849"/>
      <c r="R148" s="837"/>
      <c r="S148" s="850"/>
    </row>
    <row r="149" spans="1:19" ht="14.4" customHeight="1" x14ac:dyDescent="0.3">
      <c r="A149" s="831" t="s">
        <v>3664</v>
      </c>
      <c r="B149" s="832" t="s">
        <v>3665</v>
      </c>
      <c r="C149" s="832" t="s">
        <v>583</v>
      </c>
      <c r="D149" s="832" t="s">
        <v>1852</v>
      </c>
      <c r="E149" s="832" t="s">
        <v>3661</v>
      </c>
      <c r="F149" s="832" t="s">
        <v>3702</v>
      </c>
      <c r="G149" s="832" t="s">
        <v>3703</v>
      </c>
      <c r="H149" s="849"/>
      <c r="I149" s="849"/>
      <c r="J149" s="832"/>
      <c r="K149" s="832"/>
      <c r="L149" s="849">
        <v>173</v>
      </c>
      <c r="M149" s="849">
        <v>25431</v>
      </c>
      <c r="N149" s="832"/>
      <c r="O149" s="832">
        <v>147</v>
      </c>
      <c r="P149" s="849">
        <v>96</v>
      </c>
      <c r="Q149" s="849">
        <v>14496</v>
      </c>
      <c r="R149" s="837"/>
      <c r="S149" s="850">
        <v>151</v>
      </c>
    </row>
    <row r="150" spans="1:19" ht="14.4" customHeight="1" x14ac:dyDescent="0.3">
      <c r="A150" s="831" t="s">
        <v>3664</v>
      </c>
      <c r="B150" s="832" t="s">
        <v>3665</v>
      </c>
      <c r="C150" s="832" t="s">
        <v>583</v>
      </c>
      <c r="D150" s="832" t="s">
        <v>1852</v>
      </c>
      <c r="E150" s="832" t="s">
        <v>3661</v>
      </c>
      <c r="F150" s="832" t="s">
        <v>3704</v>
      </c>
      <c r="G150" s="832" t="s">
        <v>3705</v>
      </c>
      <c r="H150" s="849"/>
      <c r="I150" s="849"/>
      <c r="J150" s="832"/>
      <c r="K150" s="832"/>
      <c r="L150" s="849">
        <v>15</v>
      </c>
      <c r="M150" s="849">
        <v>555</v>
      </c>
      <c r="N150" s="832"/>
      <c r="O150" s="832">
        <v>37</v>
      </c>
      <c r="P150" s="849">
        <v>12</v>
      </c>
      <c r="Q150" s="849">
        <v>456</v>
      </c>
      <c r="R150" s="837"/>
      <c r="S150" s="850">
        <v>38</v>
      </c>
    </row>
    <row r="151" spans="1:19" ht="14.4" customHeight="1" x14ac:dyDescent="0.3">
      <c r="A151" s="831" t="s">
        <v>3664</v>
      </c>
      <c r="B151" s="832" t="s">
        <v>3665</v>
      </c>
      <c r="C151" s="832" t="s">
        <v>583</v>
      </c>
      <c r="D151" s="832" t="s">
        <v>1852</v>
      </c>
      <c r="E151" s="832" t="s">
        <v>3661</v>
      </c>
      <c r="F151" s="832" t="s">
        <v>3708</v>
      </c>
      <c r="G151" s="832" t="s">
        <v>3709</v>
      </c>
      <c r="H151" s="849"/>
      <c r="I151" s="849"/>
      <c r="J151" s="832"/>
      <c r="K151" s="832"/>
      <c r="L151" s="849">
        <v>11</v>
      </c>
      <c r="M151" s="849">
        <v>1430</v>
      </c>
      <c r="N151" s="832"/>
      <c r="O151" s="832">
        <v>130</v>
      </c>
      <c r="P151" s="849">
        <v>14</v>
      </c>
      <c r="Q151" s="849">
        <v>1834</v>
      </c>
      <c r="R151" s="837"/>
      <c r="S151" s="850">
        <v>131</v>
      </c>
    </row>
    <row r="152" spans="1:19" ht="14.4" customHeight="1" x14ac:dyDescent="0.3">
      <c r="A152" s="831" t="s">
        <v>3664</v>
      </c>
      <c r="B152" s="832" t="s">
        <v>3665</v>
      </c>
      <c r="C152" s="832" t="s">
        <v>583</v>
      </c>
      <c r="D152" s="832" t="s">
        <v>1852</v>
      </c>
      <c r="E152" s="832" t="s">
        <v>3661</v>
      </c>
      <c r="F152" s="832" t="s">
        <v>3710</v>
      </c>
      <c r="G152" s="832" t="s">
        <v>3711</v>
      </c>
      <c r="H152" s="849">
        <v>9</v>
      </c>
      <c r="I152" s="849">
        <v>2259</v>
      </c>
      <c r="J152" s="832">
        <v>1</v>
      </c>
      <c r="K152" s="832">
        <v>251</v>
      </c>
      <c r="L152" s="849">
        <v>11</v>
      </c>
      <c r="M152" s="849">
        <v>2772</v>
      </c>
      <c r="N152" s="832">
        <v>1.2270916334661355</v>
      </c>
      <c r="O152" s="832">
        <v>252</v>
      </c>
      <c r="P152" s="849"/>
      <c r="Q152" s="849"/>
      <c r="R152" s="837"/>
      <c r="S152" s="850"/>
    </row>
    <row r="153" spans="1:19" ht="14.4" customHeight="1" x14ac:dyDescent="0.3">
      <c r="A153" s="831" t="s">
        <v>3664</v>
      </c>
      <c r="B153" s="832" t="s">
        <v>3665</v>
      </c>
      <c r="C153" s="832" t="s">
        <v>583</v>
      </c>
      <c r="D153" s="832" t="s">
        <v>1852</v>
      </c>
      <c r="E153" s="832" t="s">
        <v>3661</v>
      </c>
      <c r="F153" s="832" t="s">
        <v>3712</v>
      </c>
      <c r="G153" s="832" t="s">
        <v>3713</v>
      </c>
      <c r="H153" s="849"/>
      <c r="I153" s="849"/>
      <c r="J153" s="832"/>
      <c r="K153" s="832"/>
      <c r="L153" s="849">
        <v>8</v>
      </c>
      <c r="M153" s="849">
        <v>5616</v>
      </c>
      <c r="N153" s="832"/>
      <c r="O153" s="832">
        <v>702</v>
      </c>
      <c r="P153" s="849">
        <v>5</v>
      </c>
      <c r="Q153" s="849">
        <v>3535</v>
      </c>
      <c r="R153" s="837"/>
      <c r="S153" s="850">
        <v>707</v>
      </c>
    </row>
    <row r="154" spans="1:19" ht="14.4" customHeight="1" x14ac:dyDescent="0.3">
      <c r="A154" s="831" t="s">
        <v>3664</v>
      </c>
      <c r="B154" s="832" t="s">
        <v>3665</v>
      </c>
      <c r="C154" s="832" t="s">
        <v>583</v>
      </c>
      <c r="D154" s="832" t="s">
        <v>1852</v>
      </c>
      <c r="E154" s="832" t="s">
        <v>3661</v>
      </c>
      <c r="F154" s="832" t="s">
        <v>3714</v>
      </c>
      <c r="G154" s="832" t="s">
        <v>3715</v>
      </c>
      <c r="H154" s="849"/>
      <c r="I154" s="849"/>
      <c r="J154" s="832"/>
      <c r="K154" s="832"/>
      <c r="L154" s="849">
        <v>1</v>
      </c>
      <c r="M154" s="849">
        <v>355</v>
      </c>
      <c r="N154" s="832"/>
      <c r="O154" s="832">
        <v>355</v>
      </c>
      <c r="P154" s="849"/>
      <c r="Q154" s="849"/>
      <c r="R154" s="837"/>
      <c r="S154" s="850"/>
    </row>
    <row r="155" spans="1:19" ht="14.4" customHeight="1" x14ac:dyDescent="0.3">
      <c r="A155" s="831" t="s">
        <v>3664</v>
      </c>
      <c r="B155" s="832" t="s">
        <v>3665</v>
      </c>
      <c r="C155" s="832" t="s">
        <v>583</v>
      </c>
      <c r="D155" s="832" t="s">
        <v>1852</v>
      </c>
      <c r="E155" s="832" t="s">
        <v>3661</v>
      </c>
      <c r="F155" s="832" t="s">
        <v>3718</v>
      </c>
      <c r="G155" s="832" t="s">
        <v>3719</v>
      </c>
      <c r="H155" s="849"/>
      <c r="I155" s="849"/>
      <c r="J155" s="832"/>
      <c r="K155" s="832"/>
      <c r="L155" s="849">
        <v>112</v>
      </c>
      <c r="M155" s="849">
        <v>3733.33</v>
      </c>
      <c r="N155" s="832"/>
      <c r="O155" s="832">
        <v>33.333303571428573</v>
      </c>
      <c r="P155" s="849">
        <v>57</v>
      </c>
      <c r="Q155" s="849">
        <v>1900</v>
      </c>
      <c r="R155" s="837"/>
      <c r="S155" s="850">
        <v>33.333333333333336</v>
      </c>
    </row>
    <row r="156" spans="1:19" ht="14.4" customHeight="1" x14ac:dyDescent="0.3">
      <c r="A156" s="831" t="s">
        <v>3664</v>
      </c>
      <c r="B156" s="832" t="s">
        <v>3665</v>
      </c>
      <c r="C156" s="832" t="s">
        <v>583</v>
      </c>
      <c r="D156" s="832" t="s">
        <v>1852</v>
      </c>
      <c r="E156" s="832" t="s">
        <v>3661</v>
      </c>
      <c r="F156" s="832" t="s">
        <v>3722</v>
      </c>
      <c r="G156" s="832" t="s">
        <v>3723</v>
      </c>
      <c r="H156" s="849"/>
      <c r="I156" s="849"/>
      <c r="J156" s="832"/>
      <c r="K156" s="832"/>
      <c r="L156" s="849">
        <v>352</v>
      </c>
      <c r="M156" s="849">
        <v>42592</v>
      </c>
      <c r="N156" s="832"/>
      <c r="O156" s="832">
        <v>121</v>
      </c>
      <c r="P156" s="849">
        <v>192</v>
      </c>
      <c r="Q156" s="849">
        <v>23424</v>
      </c>
      <c r="R156" s="837"/>
      <c r="S156" s="850">
        <v>122</v>
      </c>
    </row>
    <row r="157" spans="1:19" ht="14.4" customHeight="1" x14ac:dyDescent="0.3">
      <c r="A157" s="831" t="s">
        <v>3664</v>
      </c>
      <c r="B157" s="832" t="s">
        <v>3665</v>
      </c>
      <c r="C157" s="832" t="s">
        <v>583</v>
      </c>
      <c r="D157" s="832" t="s">
        <v>1852</v>
      </c>
      <c r="E157" s="832" t="s">
        <v>3661</v>
      </c>
      <c r="F157" s="832" t="s">
        <v>3728</v>
      </c>
      <c r="G157" s="832" t="s">
        <v>3729</v>
      </c>
      <c r="H157" s="849"/>
      <c r="I157" s="849"/>
      <c r="J157" s="832"/>
      <c r="K157" s="832"/>
      <c r="L157" s="849">
        <v>44</v>
      </c>
      <c r="M157" s="849">
        <v>3388</v>
      </c>
      <c r="N157" s="832"/>
      <c r="O157" s="832">
        <v>77</v>
      </c>
      <c r="P157" s="849">
        <v>24</v>
      </c>
      <c r="Q157" s="849">
        <v>1872</v>
      </c>
      <c r="R157" s="837"/>
      <c r="S157" s="850">
        <v>78</v>
      </c>
    </row>
    <row r="158" spans="1:19" ht="14.4" customHeight="1" x14ac:dyDescent="0.3">
      <c r="A158" s="831" t="s">
        <v>3664</v>
      </c>
      <c r="B158" s="832" t="s">
        <v>3665</v>
      </c>
      <c r="C158" s="832" t="s">
        <v>583</v>
      </c>
      <c r="D158" s="832" t="s">
        <v>1852</v>
      </c>
      <c r="E158" s="832" t="s">
        <v>3661</v>
      </c>
      <c r="F158" s="832" t="s">
        <v>3730</v>
      </c>
      <c r="G158" s="832" t="s">
        <v>3731</v>
      </c>
      <c r="H158" s="849"/>
      <c r="I158" s="849"/>
      <c r="J158" s="832"/>
      <c r="K158" s="832"/>
      <c r="L158" s="849">
        <v>26</v>
      </c>
      <c r="M158" s="849">
        <v>16120</v>
      </c>
      <c r="N158" s="832"/>
      <c r="O158" s="832">
        <v>620</v>
      </c>
      <c r="P158" s="849">
        <v>6</v>
      </c>
      <c r="Q158" s="849">
        <v>3732</v>
      </c>
      <c r="R158" s="837"/>
      <c r="S158" s="850">
        <v>622</v>
      </c>
    </row>
    <row r="159" spans="1:19" ht="14.4" customHeight="1" x14ac:dyDescent="0.3">
      <c r="A159" s="831" t="s">
        <v>3664</v>
      </c>
      <c r="B159" s="832" t="s">
        <v>3665</v>
      </c>
      <c r="C159" s="832" t="s">
        <v>583</v>
      </c>
      <c r="D159" s="832" t="s">
        <v>1852</v>
      </c>
      <c r="E159" s="832" t="s">
        <v>3661</v>
      </c>
      <c r="F159" s="832" t="s">
        <v>3732</v>
      </c>
      <c r="G159" s="832" t="s">
        <v>3733</v>
      </c>
      <c r="H159" s="849"/>
      <c r="I159" s="849"/>
      <c r="J159" s="832"/>
      <c r="K159" s="832"/>
      <c r="L159" s="849">
        <v>7</v>
      </c>
      <c r="M159" s="849">
        <v>2618</v>
      </c>
      <c r="N159" s="832"/>
      <c r="O159" s="832">
        <v>374</v>
      </c>
      <c r="P159" s="849">
        <v>4</v>
      </c>
      <c r="Q159" s="849">
        <v>1504</v>
      </c>
      <c r="R159" s="837"/>
      <c r="S159" s="850">
        <v>376</v>
      </c>
    </row>
    <row r="160" spans="1:19" ht="14.4" customHeight="1" x14ac:dyDescent="0.3">
      <c r="A160" s="831" t="s">
        <v>3664</v>
      </c>
      <c r="B160" s="832" t="s">
        <v>3665</v>
      </c>
      <c r="C160" s="832" t="s">
        <v>583</v>
      </c>
      <c r="D160" s="832" t="s">
        <v>1852</v>
      </c>
      <c r="E160" s="832" t="s">
        <v>3661</v>
      </c>
      <c r="F160" s="832" t="s">
        <v>3734</v>
      </c>
      <c r="G160" s="832" t="s">
        <v>3735</v>
      </c>
      <c r="H160" s="849"/>
      <c r="I160" s="849"/>
      <c r="J160" s="832"/>
      <c r="K160" s="832"/>
      <c r="L160" s="849">
        <v>103</v>
      </c>
      <c r="M160" s="849">
        <v>18334</v>
      </c>
      <c r="N160" s="832"/>
      <c r="O160" s="832">
        <v>178</v>
      </c>
      <c r="P160" s="849">
        <v>52</v>
      </c>
      <c r="Q160" s="849">
        <v>9308</v>
      </c>
      <c r="R160" s="837"/>
      <c r="S160" s="850">
        <v>179</v>
      </c>
    </row>
    <row r="161" spans="1:19" ht="14.4" customHeight="1" x14ac:dyDescent="0.3">
      <c r="A161" s="831" t="s">
        <v>3664</v>
      </c>
      <c r="B161" s="832" t="s">
        <v>3665</v>
      </c>
      <c r="C161" s="832" t="s">
        <v>583</v>
      </c>
      <c r="D161" s="832" t="s">
        <v>1853</v>
      </c>
      <c r="E161" s="832" t="s">
        <v>3661</v>
      </c>
      <c r="F161" s="832" t="s">
        <v>3704</v>
      </c>
      <c r="G161" s="832" t="s">
        <v>3705</v>
      </c>
      <c r="H161" s="849">
        <v>3</v>
      </c>
      <c r="I161" s="849">
        <v>111</v>
      </c>
      <c r="J161" s="832">
        <v>1</v>
      </c>
      <c r="K161" s="832">
        <v>37</v>
      </c>
      <c r="L161" s="849">
        <v>2</v>
      </c>
      <c r="M161" s="849">
        <v>74</v>
      </c>
      <c r="N161" s="832">
        <v>0.66666666666666663</v>
      </c>
      <c r="O161" s="832">
        <v>37</v>
      </c>
      <c r="P161" s="849">
        <v>2</v>
      </c>
      <c r="Q161" s="849">
        <v>76</v>
      </c>
      <c r="R161" s="837">
        <v>0.68468468468468469</v>
      </c>
      <c r="S161" s="850">
        <v>38</v>
      </c>
    </row>
    <row r="162" spans="1:19" ht="14.4" customHeight="1" x14ac:dyDescent="0.3">
      <c r="A162" s="831" t="s">
        <v>3664</v>
      </c>
      <c r="B162" s="832" t="s">
        <v>3665</v>
      </c>
      <c r="C162" s="832" t="s">
        <v>583</v>
      </c>
      <c r="D162" s="832" t="s">
        <v>1853</v>
      </c>
      <c r="E162" s="832" t="s">
        <v>3661</v>
      </c>
      <c r="F162" s="832" t="s">
        <v>3710</v>
      </c>
      <c r="G162" s="832" t="s">
        <v>3711</v>
      </c>
      <c r="H162" s="849">
        <v>70</v>
      </c>
      <c r="I162" s="849">
        <v>17570</v>
      </c>
      <c r="J162" s="832">
        <v>1</v>
      </c>
      <c r="K162" s="832">
        <v>251</v>
      </c>
      <c r="L162" s="849">
        <v>69</v>
      </c>
      <c r="M162" s="849">
        <v>17388</v>
      </c>
      <c r="N162" s="832">
        <v>0.98964143426294826</v>
      </c>
      <c r="O162" s="832">
        <v>252</v>
      </c>
      <c r="P162" s="849">
        <v>34</v>
      </c>
      <c r="Q162" s="849">
        <v>8636</v>
      </c>
      <c r="R162" s="837">
        <v>0.49151963574274332</v>
      </c>
      <c r="S162" s="850">
        <v>254</v>
      </c>
    </row>
    <row r="163" spans="1:19" ht="14.4" customHeight="1" x14ac:dyDescent="0.3">
      <c r="A163" s="831" t="s">
        <v>3664</v>
      </c>
      <c r="B163" s="832" t="s">
        <v>3665</v>
      </c>
      <c r="C163" s="832" t="s">
        <v>583</v>
      </c>
      <c r="D163" s="832" t="s">
        <v>3629</v>
      </c>
      <c r="E163" s="832" t="s">
        <v>3661</v>
      </c>
      <c r="F163" s="832" t="s">
        <v>3710</v>
      </c>
      <c r="G163" s="832" t="s">
        <v>3711</v>
      </c>
      <c r="H163" s="849">
        <v>5</v>
      </c>
      <c r="I163" s="849">
        <v>1255</v>
      </c>
      <c r="J163" s="832">
        <v>1</v>
      </c>
      <c r="K163" s="832">
        <v>251</v>
      </c>
      <c r="L163" s="849">
        <v>9</v>
      </c>
      <c r="M163" s="849">
        <v>2268</v>
      </c>
      <c r="N163" s="832">
        <v>1.8071713147410358</v>
      </c>
      <c r="O163" s="832">
        <v>252</v>
      </c>
      <c r="P163" s="849">
        <v>4</v>
      </c>
      <c r="Q163" s="849">
        <v>1016</v>
      </c>
      <c r="R163" s="837">
        <v>0.80956175298804778</v>
      </c>
      <c r="S163" s="850">
        <v>254</v>
      </c>
    </row>
    <row r="164" spans="1:19" ht="14.4" customHeight="1" x14ac:dyDescent="0.3">
      <c r="A164" s="831" t="s">
        <v>3664</v>
      </c>
      <c r="B164" s="832" t="s">
        <v>3665</v>
      </c>
      <c r="C164" s="832" t="s">
        <v>583</v>
      </c>
      <c r="D164" s="832" t="s">
        <v>3629</v>
      </c>
      <c r="E164" s="832" t="s">
        <v>3661</v>
      </c>
      <c r="F164" s="832" t="s">
        <v>3720</v>
      </c>
      <c r="G164" s="832" t="s">
        <v>3721</v>
      </c>
      <c r="H164" s="849">
        <v>2</v>
      </c>
      <c r="I164" s="849">
        <v>232</v>
      </c>
      <c r="J164" s="832">
        <v>1</v>
      </c>
      <c r="K164" s="832">
        <v>116</v>
      </c>
      <c r="L164" s="849">
        <v>2</v>
      </c>
      <c r="M164" s="849">
        <v>232</v>
      </c>
      <c r="N164" s="832">
        <v>1</v>
      </c>
      <c r="O164" s="832">
        <v>116</v>
      </c>
      <c r="P164" s="849"/>
      <c r="Q164" s="849"/>
      <c r="R164" s="837"/>
      <c r="S164" s="850"/>
    </row>
    <row r="165" spans="1:19" ht="14.4" customHeight="1" x14ac:dyDescent="0.3">
      <c r="A165" s="831" t="s">
        <v>3664</v>
      </c>
      <c r="B165" s="832" t="s">
        <v>3665</v>
      </c>
      <c r="C165" s="832" t="s">
        <v>583</v>
      </c>
      <c r="D165" s="832" t="s">
        <v>1854</v>
      </c>
      <c r="E165" s="832" t="s">
        <v>3666</v>
      </c>
      <c r="F165" s="832" t="s">
        <v>3667</v>
      </c>
      <c r="G165" s="832" t="s">
        <v>671</v>
      </c>
      <c r="H165" s="849"/>
      <c r="I165" s="849"/>
      <c r="J165" s="832"/>
      <c r="K165" s="832"/>
      <c r="L165" s="849">
        <v>2</v>
      </c>
      <c r="M165" s="849">
        <v>108.26</v>
      </c>
      <c r="N165" s="832"/>
      <c r="O165" s="832">
        <v>54.13</v>
      </c>
      <c r="P165" s="849">
        <v>0.2</v>
      </c>
      <c r="Q165" s="849">
        <v>10.82</v>
      </c>
      <c r="R165" s="837"/>
      <c r="S165" s="850">
        <v>54.1</v>
      </c>
    </row>
    <row r="166" spans="1:19" ht="14.4" customHeight="1" x14ac:dyDescent="0.3">
      <c r="A166" s="831" t="s">
        <v>3664</v>
      </c>
      <c r="B166" s="832" t="s">
        <v>3665</v>
      </c>
      <c r="C166" s="832" t="s">
        <v>583</v>
      </c>
      <c r="D166" s="832" t="s">
        <v>1854</v>
      </c>
      <c r="E166" s="832" t="s">
        <v>3666</v>
      </c>
      <c r="F166" s="832" t="s">
        <v>3668</v>
      </c>
      <c r="G166" s="832" t="s">
        <v>3669</v>
      </c>
      <c r="H166" s="849"/>
      <c r="I166" s="849"/>
      <c r="J166" s="832"/>
      <c r="K166" s="832"/>
      <c r="L166" s="849"/>
      <c r="M166" s="849"/>
      <c r="N166" s="832"/>
      <c r="O166" s="832"/>
      <c r="P166" s="849">
        <v>0.6</v>
      </c>
      <c r="Q166" s="849">
        <v>41.82</v>
      </c>
      <c r="R166" s="837"/>
      <c r="S166" s="850">
        <v>69.7</v>
      </c>
    </row>
    <row r="167" spans="1:19" ht="14.4" customHeight="1" x14ac:dyDescent="0.3">
      <c r="A167" s="831" t="s">
        <v>3664</v>
      </c>
      <c r="B167" s="832" t="s">
        <v>3665</v>
      </c>
      <c r="C167" s="832" t="s">
        <v>583</v>
      </c>
      <c r="D167" s="832" t="s">
        <v>1854</v>
      </c>
      <c r="E167" s="832" t="s">
        <v>3666</v>
      </c>
      <c r="F167" s="832" t="s">
        <v>3670</v>
      </c>
      <c r="G167" s="832" t="s">
        <v>3671</v>
      </c>
      <c r="H167" s="849">
        <v>3.2</v>
      </c>
      <c r="I167" s="849">
        <v>811.36</v>
      </c>
      <c r="J167" s="832">
        <v>1</v>
      </c>
      <c r="K167" s="832">
        <v>253.54999999999998</v>
      </c>
      <c r="L167" s="849">
        <v>1.5999999999999999</v>
      </c>
      <c r="M167" s="849">
        <v>588.31999999999994</v>
      </c>
      <c r="N167" s="832">
        <v>0.7251035298757641</v>
      </c>
      <c r="O167" s="832">
        <v>367.7</v>
      </c>
      <c r="P167" s="849">
        <v>4.8000000000000007</v>
      </c>
      <c r="Q167" s="849">
        <v>1368.48</v>
      </c>
      <c r="R167" s="837">
        <v>1.6866495760205087</v>
      </c>
      <c r="S167" s="850">
        <v>285.09999999999997</v>
      </c>
    </row>
    <row r="168" spans="1:19" ht="14.4" customHeight="1" x14ac:dyDescent="0.3">
      <c r="A168" s="831" t="s">
        <v>3664</v>
      </c>
      <c r="B168" s="832" t="s">
        <v>3665</v>
      </c>
      <c r="C168" s="832" t="s">
        <v>583</v>
      </c>
      <c r="D168" s="832" t="s">
        <v>1854</v>
      </c>
      <c r="E168" s="832" t="s">
        <v>3666</v>
      </c>
      <c r="F168" s="832" t="s">
        <v>3672</v>
      </c>
      <c r="G168" s="832" t="s">
        <v>677</v>
      </c>
      <c r="H168" s="849">
        <v>2.1</v>
      </c>
      <c r="I168" s="849">
        <v>129.12</v>
      </c>
      <c r="J168" s="832">
        <v>1</v>
      </c>
      <c r="K168" s="832">
        <v>61.485714285714288</v>
      </c>
      <c r="L168" s="849">
        <v>0.1</v>
      </c>
      <c r="M168" s="849">
        <v>6.14</v>
      </c>
      <c r="N168" s="832">
        <v>4.7552664188351919E-2</v>
      </c>
      <c r="O168" s="832">
        <v>61.399999999999991</v>
      </c>
      <c r="P168" s="849">
        <v>0.2</v>
      </c>
      <c r="Q168" s="849">
        <v>10.14</v>
      </c>
      <c r="R168" s="837">
        <v>7.8531598513011155E-2</v>
      </c>
      <c r="S168" s="850">
        <v>50.7</v>
      </c>
    </row>
    <row r="169" spans="1:19" ht="14.4" customHeight="1" x14ac:dyDescent="0.3">
      <c r="A169" s="831" t="s">
        <v>3664</v>
      </c>
      <c r="B169" s="832" t="s">
        <v>3665</v>
      </c>
      <c r="C169" s="832" t="s">
        <v>583</v>
      </c>
      <c r="D169" s="832" t="s">
        <v>1854</v>
      </c>
      <c r="E169" s="832" t="s">
        <v>3666</v>
      </c>
      <c r="F169" s="832" t="s">
        <v>3674</v>
      </c>
      <c r="G169" s="832" t="s">
        <v>2537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0.1</v>
      </c>
      <c r="Q169" s="849">
        <v>17.7</v>
      </c>
      <c r="R169" s="837"/>
      <c r="S169" s="850">
        <v>176.99999999999997</v>
      </c>
    </row>
    <row r="170" spans="1:19" ht="14.4" customHeight="1" x14ac:dyDescent="0.3">
      <c r="A170" s="831" t="s">
        <v>3664</v>
      </c>
      <c r="B170" s="832" t="s">
        <v>3665</v>
      </c>
      <c r="C170" s="832" t="s">
        <v>583</v>
      </c>
      <c r="D170" s="832" t="s">
        <v>1854</v>
      </c>
      <c r="E170" s="832" t="s">
        <v>3666</v>
      </c>
      <c r="F170" s="832" t="s">
        <v>3675</v>
      </c>
      <c r="G170" s="832" t="s">
        <v>1395</v>
      </c>
      <c r="H170" s="849">
        <v>0.77999999999999992</v>
      </c>
      <c r="I170" s="849">
        <v>60.839999999999996</v>
      </c>
      <c r="J170" s="832">
        <v>1</v>
      </c>
      <c r="K170" s="832">
        <v>78</v>
      </c>
      <c r="L170" s="849">
        <v>0.2</v>
      </c>
      <c r="M170" s="849">
        <v>15.6</v>
      </c>
      <c r="N170" s="832">
        <v>0.25641025641025644</v>
      </c>
      <c r="O170" s="832">
        <v>78</v>
      </c>
      <c r="P170" s="849">
        <v>0.4</v>
      </c>
      <c r="Q170" s="849">
        <v>18.84</v>
      </c>
      <c r="R170" s="837">
        <v>0.30966469428007892</v>
      </c>
      <c r="S170" s="850">
        <v>47.099999999999994</v>
      </c>
    </row>
    <row r="171" spans="1:19" ht="14.4" customHeight="1" x14ac:dyDescent="0.3">
      <c r="A171" s="831" t="s">
        <v>3664</v>
      </c>
      <c r="B171" s="832" t="s">
        <v>3665</v>
      </c>
      <c r="C171" s="832" t="s">
        <v>583</v>
      </c>
      <c r="D171" s="832" t="s">
        <v>1854</v>
      </c>
      <c r="E171" s="832" t="s">
        <v>3666</v>
      </c>
      <c r="F171" s="832" t="s">
        <v>3676</v>
      </c>
      <c r="G171" s="832" t="s">
        <v>663</v>
      </c>
      <c r="H171" s="849">
        <v>0.1</v>
      </c>
      <c r="I171" s="849">
        <v>7.07</v>
      </c>
      <c r="J171" s="832">
        <v>1</v>
      </c>
      <c r="K171" s="832">
        <v>70.7</v>
      </c>
      <c r="L171" s="849"/>
      <c r="M171" s="849"/>
      <c r="N171" s="832"/>
      <c r="O171" s="832"/>
      <c r="P171" s="849">
        <v>0.5</v>
      </c>
      <c r="Q171" s="849">
        <v>30.18</v>
      </c>
      <c r="R171" s="837">
        <v>4.2687411598302685</v>
      </c>
      <c r="S171" s="850">
        <v>60.36</v>
      </c>
    </row>
    <row r="172" spans="1:19" ht="14.4" customHeight="1" x14ac:dyDescent="0.3">
      <c r="A172" s="831" t="s">
        <v>3664</v>
      </c>
      <c r="B172" s="832" t="s">
        <v>3665</v>
      </c>
      <c r="C172" s="832" t="s">
        <v>583</v>
      </c>
      <c r="D172" s="832" t="s">
        <v>1854</v>
      </c>
      <c r="E172" s="832" t="s">
        <v>3666</v>
      </c>
      <c r="F172" s="832" t="s">
        <v>3679</v>
      </c>
      <c r="G172" s="832" t="s">
        <v>658</v>
      </c>
      <c r="H172" s="849"/>
      <c r="I172" s="849"/>
      <c r="J172" s="832"/>
      <c r="K172" s="832"/>
      <c r="L172" s="849"/>
      <c r="M172" s="849"/>
      <c r="N172" s="832"/>
      <c r="O172" s="832"/>
      <c r="P172" s="849">
        <v>1.8</v>
      </c>
      <c r="Q172" s="849">
        <v>964.17</v>
      </c>
      <c r="R172" s="837"/>
      <c r="S172" s="850">
        <v>535.65</v>
      </c>
    </row>
    <row r="173" spans="1:19" ht="14.4" customHeight="1" x14ac:dyDescent="0.3">
      <c r="A173" s="831" t="s">
        <v>3664</v>
      </c>
      <c r="B173" s="832" t="s">
        <v>3665</v>
      </c>
      <c r="C173" s="832" t="s">
        <v>583</v>
      </c>
      <c r="D173" s="832" t="s">
        <v>1854</v>
      </c>
      <c r="E173" s="832" t="s">
        <v>3666</v>
      </c>
      <c r="F173" s="832" t="s">
        <v>3681</v>
      </c>
      <c r="G173" s="832" t="s">
        <v>3682</v>
      </c>
      <c r="H173" s="849"/>
      <c r="I173" s="849"/>
      <c r="J173" s="832"/>
      <c r="K173" s="832"/>
      <c r="L173" s="849">
        <v>0.2</v>
      </c>
      <c r="M173" s="849">
        <v>10.89</v>
      </c>
      <c r="N173" s="832"/>
      <c r="O173" s="832">
        <v>54.45</v>
      </c>
      <c r="P173" s="849"/>
      <c r="Q173" s="849"/>
      <c r="R173" s="837"/>
      <c r="S173" s="850"/>
    </row>
    <row r="174" spans="1:19" ht="14.4" customHeight="1" x14ac:dyDescent="0.3">
      <c r="A174" s="831" t="s">
        <v>3664</v>
      </c>
      <c r="B174" s="832" t="s">
        <v>3665</v>
      </c>
      <c r="C174" s="832" t="s">
        <v>583</v>
      </c>
      <c r="D174" s="832" t="s">
        <v>1854</v>
      </c>
      <c r="E174" s="832" t="s">
        <v>3666</v>
      </c>
      <c r="F174" s="832" t="s">
        <v>3683</v>
      </c>
      <c r="G174" s="832" t="s">
        <v>828</v>
      </c>
      <c r="H174" s="849">
        <v>0.02</v>
      </c>
      <c r="I174" s="849">
        <v>2.4300000000000002</v>
      </c>
      <c r="J174" s="832">
        <v>1</v>
      </c>
      <c r="K174" s="832">
        <v>121.5</v>
      </c>
      <c r="L174" s="849"/>
      <c r="M174" s="849"/>
      <c r="N174" s="832"/>
      <c r="O174" s="832"/>
      <c r="P174" s="849">
        <v>0.02</v>
      </c>
      <c r="Q174" s="849">
        <v>2.4300000000000002</v>
      </c>
      <c r="R174" s="837">
        <v>1</v>
      </c>
      <c r="S174" s="850">
        <v>121.5</v>
      </c>
    </row>
    <row r="175" spans="1:19" ht="14.4" customHeight="1" x14ac:dyDescent="0.3">
      <c r="A175" s="831" t="s">
        <v>3664</v>
      </c>
      <c r="B175" s="832" t="s">
        <v>3665</v>
      </c>
      <c r="C175" s="832" t="s">
        <v>583</v>
      </c>
      <c r="D175" s="832" t="s">
        <v>1854</v>
      </c>
      <c r="E175" s="832" t="s">
        <v>3666</v>
      </c>
      <c r="F175" s="832" t="s">
        <v>3684</v>
      </c>
      <c r="G175" s="832" t="s">
        <v>828</v>
      </c>
      <c r="H175" s="849"/>
      <c r="I175" s="849"/>
      <c r="J175" s="832"/>
      <c r="K175" s="832"/>
      <c r="L175" s="849">
        <v>0.03</v>
      </c>
      <c r="M175" s="849">
        <v>6.02</v>
      </c>
      <c r="N175" s="832"/>
      <c r="O175" s="832">
        <v>200.66666666666666</v>
      </c>
      <c r="P175" s="849">
        <v>0.03</v>
      </c>
      <c r="Q175" s="849">
        <v>6.02</v>
      </c>
      <c r="R175" s="837"/>
      <c r="S175" s="850">
        <v>200.66666666666666</v>
      </c>
    </row>
    <row r="176" spans="1:19" ht="14.4" customHeight="1" x14ac:dyDescent="0.3">
      <c r="A176" s="831" t="s">
        <v>3664</v>
      </c>
      <c r="B176" s="832" t="s">
        <v>3665</v>
      </c>
      <c r="C176" s="832" t="s">
        <v>583</v>
      </c>
      <c r="D176" s="832" t="s">
        <v>1854</v>
      </c>
      <c r="E176" s="832" t="s">
        <v>3666</v>
      </c>
      <c r="F176" s="832" t="s">
        <v>3685</v>
      </c>
      <c r="G176" s="832" t="s">
        <v>828</v>
      </c>
      <c r="H176" s="849">
        <v>0.71000000000000008</v>
      </c>
      <c r="I176" s="849">
        <v>173.07</v>
      </c>
      <c r="J176" s="832">
        <v>1</v>
      </c>
      <c r="K176" s="832">
        <v>243.76056338028167</v>
      </c>
      <c r="L176" s="849">
        <v>0.35</v>
      </c>
      <c r="M176" s="849">
        <v>85.19</v>
      </c>
      <c r="N176" s="832">
        <v>0.4922285780320102</v>
      </c>
      <c r="O176" s="832">
        <v>243.4</v>
      </c>
      <c r="P176" s="849">
        <v>2.0500000000000003</v>
      </c>
      <c r="Q176" s="849">
        <v>499.1</v>
      </c>
      <c r="R176" s="837">
        <v>2.8838042410585314</v>
      </c>
      <c r="S176" s="850">
        <v>243.46341463414632</v>
      </c>
    </row>
    <row r="177" spans="1:19" ht="14.4" customHeight="1" x14ac:dyDescent="0.3">
      <c r="A177" s="831" t="s">
        <v>3664</v>
      </c>
      <c r="B177" s="832" t="s">
        <v>3665</v>
      </c>
      <c r="C177" s="832" t="s">
        <v>583</v>
      </c>
      <c r="D177" s="832" t="s">
        <v>1854</v>
      </c>
      <c r="E177" s="832" t="s">
        <v>3666</v>
      </c>
      <c r="F177" s="832" t="s">
        <v>3686</v>
      </c>
      <c r="G177" s="832" t="s">
        <v>3687</v>
      </c>
      <c r="H177" s="849">
        <v>0.1</v>
      </c>
      <c r="I177" s="849">
        <v>3.75</v>
      </c>
      <c r="J177" s="832">
        <v>1</v>
      </c>
      <c r="K177" s="832">
        <v>37.5</v>
      </c>
      <c r="L177" s="849">
        <v>0.1</v>
      </c>
      <c r="M177" s="849">
        <v>3.75</v>
      </c>
      <c r="N177" s="832">
        <v>1</v>
      </c>
      <c r="O177" s="832">
        <v>37.5</v>
      </c>
      <c r="P177" s="849"/>
      <c r="Q177" s="849"/>
      <c r="R177" s="837"/>
      <c r="S177" s="850"/>
    </row>
    <row r="178" spans="1:19" ht="14.4" customHeight="1" x14ac:dyDescent="0.3">
      <c r="A178" s="831" t="s">
        <v>3664</v>
      </c>
      <c r="B178" s="832" t="s">
        <v>3665</v>
      </c>
      <c r="C178" s="832" t="s">
        <v>583</v>
      </c>
      <c r="D178" s="832" t="s">
        <v>1854</v>
      </c>
      <c r="E178" s="832" t="s">
        <v>3666</v>
      </c>
      <c r="F178" s="832" t="s">
        <v>3688</v>
      </c>
      <c r="G178" s="832" t="s">
        <v>669</v>
      </c>
      <c r="H178" s="849"/>
      <c r="I178" s="849"/>
      <c r="J178" s="832"/>
      <c r="K178" s="832"/>
      <c r="L178" s="849"/>
      <c r="M178" s="849"/>
      <c r="N178" s="832"/>
      <c r="O178" s="832"/>
      <c r="P178" s="849">
        <v>0.8</v>
      </c>
      <c r="Q178" s="849">
        <v>21.95</v>
      </c>
      <c r="R178" s="837"/>
      <c r="S178" s="850">
        <v>27.437499999999996</v>
      </c>
    </row>
    <row r="179" spans="1:19" ht="14.4" customHeight="1" x14ac:dyDescent="0.3">
      <c r="A179" s="831" t="s">
        <v>3664</v>
      </c>
      <c r="B179" s="832" t="s">
        <v>3665</v>
      </c>
      <c r="C179" s="832" t="s">
        <v>583</v>
      </c>
      <c r="D179" s="832" t="s">
        <v>1854</v>
      </c>
      <c r="E179" s="832" t="s">
        <v>3666</v>
      </c>
      <c r="F179" s="832" t="s">
        <v>3689</v>
      </c>
      <c r="G179" s="832" t="s">
        <v>1546</v>
      </c>
      <c r="H179" s="849"/>
      <c r="I179" s="849"/>
      <c r="J179" s="832"/>
      <c r="K179" s="832"/>
      <c r="L179" s="849"/>
      <c r="M179" s="849"/>
      <c r="N179" s="832"/>
      <c r="O179" s="832"/>
      <c r="P179" s="849">
        <v>0.89999999999999991</v>
      </c>
      <c r="Q179" s="849">
        <v>44.46</v>
      </c>
      <c r="R179" s="837"/>
      <c r="S179" s="850">
        <v>49.400000000000006</v>
      </c>
    </row>
    <row r="180" spans="1:19" ht="14.4" customHeight="1" x14ac:dyDescent="0.3">
      <c r="A180" s="831" t="s">
        <v>3664</v>
      </c>
      <c r="B180" s="832" t="s">
        <v>3665</v>
      </c>
      <c r="C180" s="832" t="s">
        <v>583</v>
      </c>
      <c r="D180" s="832" t="s">
        <v>1854</v>
      </c>
      <c r="E180" s="832" t="s">
        <v>3661</v>
      </c>
      <c r="F180" s="832" t="s">
        <v>3700</v>
      </c>
      <c r="G180" s="832" t="s">
        <v>3701</v>
      </c>
      <c r="H180" s="849">
        <v>7</v>
      </c>
      <c r="I180" s="849">
        <v>546</v>
      </c>
      <c r="J180" s="832">
        <v>1</v>
      </c>
      <c r="K180" s="832">
        <v>78</v>
      </c>
      <c r="L180" s="849">
        <v>4</v>
      </c>
      <c r="M180" s="849">
        <v>312</v>
      </c>
      <c r="N180" s="832">
        <v>0.5714285714285714</v>
      </c>
      <c r="O180" s="832">
        <v>78</v>
      </c>
      <c r="P180" s="849">
        <v>2</v>
      </c>
      <c r="Q180" s="849">
        <v>158</v>
      </c>
      <c r="R180" s="837">
        <v>0.2893772893772894</v>
      </c>
      <c r="S180" s="850">
        <v>79</v>
      </c>
    </row>
    <row r="181" spans="1:19" ht="14.4" customHeight="1" x14ac:dyDescent="0.3">
      <c r="A181" s="831" t="s">
        <v>3664</v>
      </c>
      <c r="B181" s="832" t="s">
        <v>3665</v>
      </c>
      <c r="C181" s="832" t="s">
        <v>583</v>
      </c>
      <c r="D181" s="832" t="s">
        <v>1854</v>
      </c>
      <c r="E181" s="832" t="s">
        <v>3661</v>
      </c>
      <c r="F181" s="832" t="s">
        <v>3702</v>
      </c>
      <c r="G181" s="832" t="s">
        <v>3703</v>
      </c>
      <c r="H181" s="849">
        <v>56</v>
      </c>
      <c r="I181" s="849">
        <v>8232</v>
      </c>
      <c r="J181" s="832">
        <v>1</v>
      </c>
      <c r="K181" s="832">
        <v>147</v>
      </c>
      <c r="L181" s="849">
        <v>36</v>
      </c>
      <c r="M181" s="849">
        <v>5292</v>
      </c>
      <c r="N181" s="832">
        <v>0.6428571428571429</v>
      </c>
      <c r="O181" s="832">
        <v>147</v>
      </c>
      <c r="P181" s="849">
        <v>92</v>
      </c>
      <c r="Q181" s="849">
        <v>13892</v>
      </c>
      <c r="R181" s="837">
        <v>1.6875607385811466</v>
      </c>
      <c r="S181" s="850">
        <v>151</v>
      </c>
    </row>
    <row r="182" spans="1:19" ht="14.4" customHeight="1" x14ac:dyDescent="0.3">
      <c r="A182" s="831" t="s">
        <v>3664</v>
      </c>
      <c r="B182" s="832" t="s">
        <v>3665</v>
      </c>
      <c r="C182" s="832" t="s">
        <v>583</v>
      </c>
      <c r="D182" s="832" t="s">
        <v>1854</v>
      </c>
      <c r="E182" s="832" t="s">
        <v>3661</v>
      </c>
      <c r="F182" s="832" t="s">
        <v>3704</v>
      </c>
      <c r="G182" s="832" t="s">
        <v>3705</v>
      </c>
      <c r="H182" s="849">
        <v>13</v>
      </c>
      <c r="I182" s="849">
        <v>481</v>
      </c>
      <c r="J182" s="832">
        <v>1</v>
      </c>
      <c r="K182" s="832">
        <v>37</v>
      </c>
      <c r="L182" s="849">
        <v>14</v>
      </c>
      <c r="M182" s="849">
        <v>518</v>
      </c>
      <c r="N182" s="832">
        <v>1.0769230769230769</v>
      </c>
      <c r="O182" s="832">
        <v>37</v>
      </c>
      <c r="P182" s="849">
        <v>24</v>
      </c>
      <c r="Q182" s="849">
        <v>912</v>
      </c>
      <c r="R182" s="837">
        <v>1.8960498960498962</v>
      </c>
      <c r="S182" s="850">
        <v>38</v>
      </c>
    </row>
    <row r="183" spans="1:19" ht="14.4" customHeight="1" x14ac:dyDescent="0.3">
      <c r="A183" s="831" t="s">
        <v>3664</v>
      </c>
      <c r="B183" s="832" t="s">
        <v>3665</v>
      </c>
      <c r="C183" s="832" t="s">
        <v>583</v>
      </c>
      <c r="D183" s="832" t="s">
        <v>1854</v>
      </c>
      <c r="E183" s="832" t="s">
        <v>3661</v>
      </c>
      <c r="F183" s="832" t="s">
        <v>3708</v>
      </c>
      <c r="G183" s="832" t="s">
        <v>3709</v>
      </c>
      <c r="H183" s="849">
        <v>11</v>
      </c>
      <c r="I183" s="849">
        <v>1419</v>
      </c>
      <c r="J183" s="832">
        <v>1</v>
      </c>
      <c r="K183" s="832">
        <v>129</v>
      </c>
      <c r="L183" s="849">
        <v>5</v>
      </c>
      <c r="M183" s="849">
        <v>650</v>
      </c>
      <c r="N183" s="832">
        <v>0.45806906272022552</v>
      </c>
      <c r="O183" s="832">
        <v>130</v>
      </c>
      <c r="P183" s="849">
        <v>13</v>
      </c>
      <c r="Q183" s="849">
        <v>1703</v>
      </c>
      <c r="R183" s="837">
        <v>1.2001409443269908</v>
      </c>
      <c r="S183" s="850">
        <v>131</v>
      </c>
    </row>
    <row r="184" spans="1:19" ht="14.4" customHeight="1" x14ac:dyDescent="0.3">
      <c r="A184" s="831" t="s">
        <v>3664</v>
      </c>
      <c r="B184" s="832" t="s">
        <v>3665</v>
      </c>
      <c r="C184" s="832" t="s">
        <v>583</v>
      </c>
      <c r="D184" s="832" t="s">
        <v>1854</v>
      </c>
      <c r="E184" s="832" t="s">
        <v>3661</v>
      </c>
      <c r="F184" s="832" t="s">
        <v>3712</v>
      </c>
      <c r="G184" s="832" t="s">
        <v>3713</v>
      </c>
      <c r="H184" s="849">
        <v>8</v>
      </c>
      <c r="I184" s="849">
        <v>5608</v>
      </c>
      <c r="J184" s="832">
        <v>1</v>
      </c>
      <c r="K184" s="832">
        <v>701</v>
      </c>
      <c r="L184" s="849">
        <v>8</v>
      </c>
      <c r="M184" s="849">
        <v>5616</v>
      </c>
      <c r="N184" s="832">
        <v>1.0014265335235377</v>
      </c>
      <c r="O184" s="832">
        <v>702</v>
      </c>
      <c r="P184" s="849">
        <v>13</v>
      </c>
      <c r="Q184" s="849">
        <v>9191</v>
      </c>
      <c r="R184" s="837">
        <v>1.6389087018544937</v>
      </c>
      <c r="S184" s="850">
        <v>707</v>
      </c>
    </row>
    <row r="185" spans="1:19" ht="14.4" customHeight="1" x14ac:dyDescent="0.3">
      <c r="A185" s="831" t="s">
        <v>3664</v>
      </c>
      <c r="B185" s="832" t="s">
        <v>3665</v>
      </c>
      <c r="C185" s="832" t="s">
        <v>583</v>
      </c>
      <c r="D185" s="832" t="s">
        <v>1854</v>
      </c>
      <c r="E185" s="832" t="s">
        <v>3661</v>
      </c>
      <c r="F185" s="832" t="s">
        <v>3714</v>
      </c>
      <c r="G185" s="832" t="s">
        <v>3715</v>
      </c>
      <c r="H185" s="849"/>
      <c r="I185" s="849"/>
      <c r="J185" s="832"/>
      <c r="K185" s="832"/>
      <c r="L185" s="849">
        <v>1</v>
      </c>
      <c r="M185" s="849">
        <v>355</v>
      </c>
      <c r="N185" s="832"/>
      <c r="O185" s="832">
        <v>355</v>
      </c>
      <c r="P185" s="849"/>
      <c r="Q185" s="849"/>
      <c r="R185" s="837"/>
      <c r="S185" s="850"/>
    </row>
    <row r="186" spans="1:19" ht="14.4" customHeight="1" x14ac:dyDescent="0.3">
      <c r="A186" s="831" t="s">
        <v>3664</v>
      </c>
      <c r="B186" s="832" t="s">
        <v>3665</v>
      </c>
      <c r="C186" s="832" t="s">
        <v>583</v>
      </c>
      <c r="D186" s="832" t="s">
        <v>1854</v>
      </c>
      <c r="E186" s="832" t="s">
        <v>3661</v>
      </c>
      <c r="F186" s="832" t="s">
        <v>3718</v>
      </c>
      <c r="G186" s="832" t="s">
        <v>3719</v>
      </c>
      <c r="H186" s="849">
        <v>83</v>
      </c>
      <c r="I186" s="849">
        <v>2766.67</v>
      </c>
      <c r="J186" s="832">
        <v>1</v>
      </c>
      <c r="K186" s="832">
        <v>33.333373493975905</v>
      </c>
      <c r="L186" s="849">
        <v>53</v>
      </c>
      <c r="M186" s="849">
        <v>1766.67</v>
      </c>
      <c r="N186" s="832">
        <v>0.63855465234379238</v>
      </c>
      <c r="O186" s="832">
        <v>33.333396226415097</v>
      </c>
      <c r="P186" s="849">
        <v>98</v>
      </c>
      <c r="Q186" s="849">
        <v>3266.67</v>
      </c>
      <c r="R186" s="837">
        <v>1.1807226738281038</v>
      </c>
      <c r="S186" s="850">
        <v>33.333367346938779</v>
      </c>
    </row>
    <row r="187" spans="1:19" ht="14.4" customHeight="1" x14ac:dyDescent="0.3">
      <c r="A187" s="831" t="s">
        <v>3664</v>
      </c>
      <c r="B187" s="832" t="s">
        <v>3665</v>
      </c>
      <c r="C187" s="832" t="s">
        <v>583</v>
      </c>
      <c r="D187" s="832" t="s">
        <v>1854</v>
      </c>
      <c r="E187" s="832" t="s">
        <v>3661</v>
      </c>
      <c r="F187" s="832" t="s">
        <v>3722</v>
      </c>
      <c r="G187" s="832" t="s">
        <v>3723</v>
      </c>
      <c r="H187" s="849">
        <v>112</v>
      </c>
      <c r="I187" s="849">
        <v>13440</v>
      </c>
      <c r="J187" s="832">
        <v>1</v>
      </c>
      <c r="K187" s="832">
        <v>120</v>
      </c>
      <c r="L187" s="849">
        <v>72</v>
      </c>
      <c r="M187" s="849">
        <v>8712</v>
      </c>
      <c r="N187" s="832">
        <v>0.64821428571428574</v>
      </c>
      <c r="O187" s="832">
        <v>121</v>
      </c>
      <c r="P187" s="849">
        <v>184</v>
      </c>
      <c r="Q187" s="849">
        <v>22448</v>
      </c>
      <c r="R187" s="837">
        <v>1.6702380952380953</v>
      </c>
      <c r="S187" s="850">
        <v>122</v>
      </c>
    </row>
    <row r="188" spans="1:19" ht="14.4" customHeight="1" x14ac:dyDescent="0.3">
      <c r="A188" s="831" t="s">
        <v>3664</v>
      </c>
      <c r="B188" s="832" t="s">
        <v>3665</v>
      </c>
      <c r="C188" s="832" t="s">
        <v>583</v>
      </c>
      <c r="D188" s="832" t="s">
        <v>1854</v>
      </c>
      <c r="E188" s="832" t="s">
        <v>3661</v>
      </c>
      <c r="F188" s="832" t="s">
        <v>3724</v>
      </c>
      <c r="G188" s="832" t="s">
        <v>3725</v>
      </c>
      <c r="H188" s="849">
        <v>11</v>
      </c>
      <c r="I188" s="849">
        <v>352</v>
      </c>
      <c r="J188" s="832">
        <v>1</v>
      </c>
      <c r="K188" s="832">
        <v>32</v>
      </c>
      <c r="L188" s="849">
        <v>4</v>
      </c>
      <c r="M188" s="849">
        <v>128</v>
      </c>
      <c r="N188" s="832">
        <v>0.36363636363636365</v>
      </c>
      <c r="O188" s="832">
        <v>32</v>
      </c>
      <c r="P188" s="849">
        <v>10</v>
      </c>
      <c r="Q188" s="849">
        <v>330</v>
      </c>
      <c r="R188" s="837">
        <v>0.9375</v>
      </c>
      <c r="S188" s="850">
        <v>33</v>
      </c>
    </row>
    <row r="189" spans="1:19" ht="14.4" customHeight="1" x14ac:dyDescent="0.3">
      <c r="A189" s="831" t="s">
        <v>3664</v>
      </c>
      <c r="B189" s="832" t="s">
        <v>3665</v>
      </c>
      <c r="C189" s="832" t="s">
        <v>583</v>
      </c>
      <c r="D189" s="832" t="s">
        <v>1854</v>
      </c>
      <c r="E189" s="832" t="s">
        <v>3661</v>
      </c>
      <c r="F189" s="832" t="s">
        <v>3726</v>
      </c>
      <c r="G189" s="832" t="s">
        <v>3727</v>
      </c>
      <c r="H189" s="849">
        <v>5</v>
      </c>
      <c r="I189" s="849">
        <v>370</v>
      </c>
      <c r="J189" s="832">
        <v>1</v>
      </c>
      <c r="K189" s="832">
        <v>74</v>
      </c>
      <c r="L189" s="849">
        <v>3</v>
      </c>
      <c r="M189" s="849">
        <v>222</v>
      </c>
      <c r="N189" s="832">
        <v>0.6</v>
      </c>
      <c r="O189" s="832">
        <v>74</v>
      </c>
      <c r="P189" s="849">
        <v>3</v>
      </c>
      <c r="Q189" s="849">
        <v>225</v>
      </c>
      <c r="R189" s="837">
        <v>0.60810810810810811</v>
      </c>
      <c r="S189" s="850">
        <v>75</v>
      </c>
    </row>
    <row r="190" spans="1:19" ht="14.4" customHeight="1" x14ac:dyDescent="0.3">
      <c r="A190" s="831" t="s">
        <v>3664</v>
      </c>
      <c r="B190" s="832" t="s">
        <v>3665</v>
      </c>
      <c r="C190" s="832" t="s">
        <v>583</v>
      </c>
      <c r="D190" s="832" t="s">
        <v>1854</v>
      </c>
      <c r="E190" s="832" t="s">
        <v>3661</v>
      </c>
      <c r="F190" s="832" t="s">
        <v>3728</v>
      </c>
      <c r="G190" s="832" t="s">
        <v>3729</v>
      </c>
      <c r="H190" s="849">
        <v>15</v>
      </c>
      <c r="I190" s="849">
        <v>1155</v>
      </c>
      <c r="J190" s="832">
        <v>1</v>
      </c>
      <c r="K190" s="832">
        <v>77</v>
      </c>
      <c r="L190" s="849">
        <v>9</v>
      </c>
      <c r="M190" s="849">
        <v>693</v>
      </c>
      <c r="N190" s="832">
        <v>0.6</v>
      </c>
      <c r="O190" s="832">
        <v>77</v>
      </c>
      <c r="P190" s="849">
        <v>24</v>
      </c>
      <c r="Q190" s="849">
        <v>1872</v>
      </c>
      <c r="R190" s="837">
        <v>1.6207792207792209</v>
      </c>
      <c r="S190" s="850">
        <v>78</v>
      </c>
    </row>
    <row r="191" spans="1:19" ht="14.4" customHeight="1" x14ac:dyDescent="0.3">
      <c r="A191" s="831" t="s">
        <v>3664</v>
      </c>
      <c r="B191" s="832" t="s">
        <v>3665</v>
      </c>
      <c r="C191" s="832" t="s">
        <v>583</v>
      </c>
      <c r="D191" s="832" t="s">
        <v>1854</v>
      </c>
      <c r="E191" s="832" t="s">
        <v>3661</v>
      </c>
      <c r="F191" s="832" t="s">
        <v>3730</v>
      </c>
      <c r="G191" s="832" t="s">
        <v>3731</v>
      </c>
      <c r="H191" s="849">
        <v>2</v>
      </c>
      <c r="I191" s="849">
        <v>1238</v>
      </c>
      <c r="J191" s="832">
        <v>1</v>
      </c>
      <c r="K191" s="832">
        <v>619</v>
      </c>
      <c r="L191" s="849">
        <v>1</v>
      </c>
      <c r="M191" s="849">
        <v>620</v>
      </c>
      <c r="N191" s="832">
        <v>0.50080775444264947</v>
      </c>
      <c r="O191" s="832">
        <v>620</v>
      </c>
      <c r="P191" s="849">
        <v>9</v>
      </c>
      <c r="Q191" s="849">
        <v>5598</v>
      </c>
      <c r="R191" s="837">
        <v>4.5218093699515345</v>
      </c>
      <c r="S191" s="850">
        <v>622</v>
      </c>
    </row>
    <row r="192" spans="1:19" ht="14.4" customHeight="1" x14ac:dyDescent="0.3">
      <c r="A192" s="831" t="s">
        <v>3664</v>
      </c>
      <c r="B192" s="832" t="s">
        <v>3665</v>
      </c>
      <c r="C192" s="832" t="s">
        <v>583</v>
      </c>
      <c r="D192" s="832" t="s">
        <v>1854</v>
      </c>
      <c r="E192" s="832" t="s">
        <v>3661</v>
      </c>
      <c r="F192" s="832" t="s">
        <v>3734</v>
      </c>
      <c r="G192" s="832" t="s">
        <v>3735</v>
      </c>
      <c r="H192" s="849">
        <v>75</v>
      </c>
      <c r="I192" s="849">
        <v>13275</v>
      </c>
      <c r="J192" s="832">
        <v>1</v>
      </c>
      <c r="K192" s="832">
        <v>177</v>
      </c>
      <c r="L192" s="849">
        <v>45</v>
      </c>
      <c r="M192" s="849">
        <v>8010</v>
      </c>
      <c r="N192" s="832">
        <v>0.60338983050847461</v>
      </c>
      <c r="O192" s="832">
        <v>178</v>
      </c>
      <c r="P192" s="849">
        <v>85</v>
      </c>
      <c r="Q192" s="849">
        <v>15215</v>
      </c>
      <c r="R192" s="837">
        <v>1.1461393596986817</v>
      </c>
      <c r="S192" s="850">
        <v>179</v>
      </c>
    </row>
    <row r="193" spans="1:19" ht="14.4" customHeight="1" x14ac:dyDescent="0.3">
      <c r="A193" s="831" t="s">
        <v>3664</v>
      </c>
      <c r="B193" s="832" t="s">
        <v>3665</v>
      </c>
      <c r="C193" s="832" t="s">
        <v>583</v>
      </c>
      <c r="D193" s="832" t="s">
        <v>3630</v>
      </c>
      <c r="E193" s="832" t="s">
        <v>3661</v>
      </c>
      <c r="F193" s="832" t="s">
        <v>3710</v>
      </c>
      <c r="G193" s="832" t="s">
        <v>3711</v>
      </c>
      <c r="H193" s="849">
        <v>3</v>
      </c>
      <c r="I193" s="849">
        <v>753</v>
      </c>
      <c r="J193" s="832">
        <v>1</v>
      </c>
      <c r="K193" s="832">
        <v>251</v>
      </c>
      <c r="L193" s="849">
        <v>5</v>
      </c>
      <c r="M193" s="849">
        <v>1260</v>
      </c>
      <c r="N193" s="832">
        <v>1.6733067729083666</v>
      </c>
      <c r="O193" s="832">
        <v>252</v>
      </c>
      <c r="P193" s="849"/>
      <c r="Q193" s="849"/>
      <c r="R193" s="837"/>
      <c r="S193" s="850"/>
    </row>
    <row r="194" spans="1:19" ht="14.4" customHeight="1" x14ac:dyDescent="0.3">
      <c r="A194" s="831" t="s">
        <v>3664</v>
      </c>
      <c r="B194" s="832" t="s">
        <v>3665</v>
      </c>
      <c r="C194" s="832" t="s">
        <v>583</v>
      </c>
      <c r="D194" s="832" t="s">
        <v>3631</v>
      </c>
      <c r="E194" s="832" t="s">
        <v>3661</v>
      </c>
      <c r="F194" s="832" t="s">
        <v>3710</v>
      </c>
      <c r="G194" s="832" t="s">
        <v>3711</v>
      </c>
      <c r="H194" s="849"/>
      <c r="I194" s="849"/>
      <c r="J194" s="832"/>
      <c r="K194" s="832"/>
      <c r="L194" s="849">
        <v>1</v>
      </c>
      <c r="M194" s="849">
        <v>252</v>
      </c>
      <c r="N194" s="832"/>
      <c r="O194" s="832">
        <v>252</v>
      </c>
      <c r="P194" s="849"/>
      <c r="Q194" s="849"/>
      <c r="R194" s="837"/>
      <c r="S194" s="850"/>
    </row>
    <row r="195" spans="1:19" ht="14.4" customHeight="1" x14ac:dyDescent="0.3">
      <c r="A195" s="831" t="s">
        <v>3664</v>
      </c>
      <c r="B195" s="832" t="s">
        <v>3665</v>
      </c>
      <c r="C195" s="832" t="s">
        <v>583</v>
      </c>
      <c r="D195" s="832" t="s">
        <v>3632</v>
      </c>
      <c r="E195" s="832" t="s">
        <v>3661</v>
      </c>
      <c r="F195" s="832" t="s">
        <v>3704</v>
      </c>
      <c r="G195" s="832" t="s">
        <v>3705</v>
      </c>
      <c r="H195" s="849">
        <v>2</v>
      </c>
      <c r="I195" s="849">
        <v>74</v>
      </c>
      <c r="J195" s="832">
        <v>1</v>
      </c>
      <c r="K195" s="832">
        <v>37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3664</v>
      </c>
      <c r="B196" s="832" t="s">
        <v>3665</v>
      </c>
      <c r="C196" s="832" t="s">
        <v>583</v>
      </c>
      <c r="D196" s="832" t="s">
        <v>3632</v>
      </c>
      <c r="E196" s="832" t="s">
        <v>3661</v>
      </c>
      <c r="F196" s="832" t="s">
        <v>3710</v>
      </c>
      <c r="G196" s="832" t="s">
        <v>3711</v>
      </c>
      <c r="H196" s="849">
        <v>23</v>
      </c>
      <c r="I196" s="849">
        <v>5773</v>
      </c>
      <c r="J196" s="832">
        <v>1</v>
      </c>
      <c r="K196" s="832">
        <v>251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3664</v>
      </c>
      <c r="B197" s="832" t="s">
        <v>3665</v>
      </c>
      <c r="C197" s="832" t="s">
        <v>583</v>
      </c>
      <c r="D197" s="832" t="s">
        <v>1855</v>
      </c>
      <c r="E197" s="832" t="s">
        <v>3661</v>
      </c>
      <c r="F197" s="832" t="s">
        <v>3704</v>
      </c>
      <c r="G197" s="832" t="s">
        <v>3705</v>
      </c>
      <c r="H197" s="849">
        <v>1</v>
      </c>
      <c r="I197" s="849">
        <v>37</v>
      </c>
      <c r="J197" s="832">
        <v>1</v>
      </c>
      <c r="K197" s="832">
        <v>37</v>
      </c>
      <c r="L197" s="849">
        <v>2</v>
      </c>
      <c r="M197" s="849">
        <v>74</v>
      </c>
      <c r="N197" s="832">
        <v>2</v>
      </c>
      <c r="O197" s="832">
        <v>37</v>
      </c>
      <c r="P197" s="849">
        <v>3</v>
      </c>
      <c r="Q197" s="849">
        <v>114</v>
      </c>
      <c r="R197" s="837">
        <v>3.0810810810810811</v>
      </c>
      <c r="S197" s="850">
        <v>38</v>
      </c>
    </row>
    <row r="198" spans="1:19" ht="14.4" customHeight="1" x14ac:dyDescent="0.3">
      <c r="A198" s="831" t="s">
        <v>3664</v>
      </c>
      <c r="B198" s="832" t="s">
        <v>3665</v>
      </c>
      <c r="C198" s="832" t="s">
        <v>583</v>
      </c>
      <c r="D198" s="832" t="s">
        <v>1855</v>
      </c>
      <c r="E198" s="832" t="s">
        <v>3661</v>
      </c>
      <c r="F198" s="832" t="s">
        <v>3710</v>
      </c>
      <c r="G198" s="832" t="s">
        <v>3711</v>
      </c>
      <c r="H198" s="849">
        <v>1</v>
      </c>
      <c r="I198" s="849">
        <v>251</v>
      </c>
      <c r="J198" s="832">
        <v>1</v>
      </c>
      <c r="K198" s="832">
        <v>251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3664</v>
      </c>
      <c r="B199" s="832" t="s">
        <v>3665</v>
      </c>
      <c r="C199" s="832" t="s">
        <v>583</v>
      </c>
      <c r="D199" s="832" t="s">
        <v>3633</v>
      </c>
      <c r="E199" s="832" t="s">
        <v>3661</v>
      </c>
      <c r="F199" s="832" t="s">
        <v>3710</v>
      </c>
      <c r="G199" s="832" t="s">
        <v>3711</v>
      </c>
      <c r="H199" s="849"/>
      <c r="I199" s="849"/>
      <c r="J199" s="832"/>
      <c r="K199" s="832"/>
      <c r="L199" s="849">
        <v>13</v>
      </c>
      <c r="M199" s="849">
        <v>3276</v>
      </c>
      <c r="N199" s="832"/>
      <c r="O199" s="832">
        <v>252</v>
      </c>
      <c r="P199" s="849">
        <v>7</v>
      </c>
      <c r="Q199" s="849">
        <v>1778</v>
      </c>
      <c r="R199" s="837"/>
      <c r="S199" s="850">
        <v>254</v>
      </c>
    </row>
    <row r="200" spans="1:19" ht="14.4" customHeight="1" x14ac:dyDescent="0.3">
      <c r="A200" s="831" t="s">
        <v>3664</v>
      </c>
      <c r="B200" s="832" t="s">
        <v>3665</v>
      </c>
      <c r="C200" s="832" t="s">
        <v>583</v>
      </c>
      <c r="D200" s="832" t="s">
        <v>3634</v>
      </c>
      <c r="E200" s="832" t="s">
        <v>3661</v>
      </c>
      <c r="F200" s="832" t="s">
        <v>3710</v>
      </c>
      <c r="G200" s="832" t="s">
        <v>3711</v>
      </c>
      <c r="H200" s="849"/>
      <c r="I200" s="849"/>
      <c r="J200" s="832"/>
      <c r="K200" s="832"/>
      <c r="L200" s="849"/>
      <c r="M200" s="849"/>
      <c r="N200" s="832"/>
      <c r="O200" s="832"/>
      <c r="P200" s="849">
        <v>2</v>
      </c>
      <c r="Q200" s="849">
        <v>508</v>
      </c>
      <c r="R200" s="837"/>
      <c r="S200" s="850">
        <v>254</v>
      </c>
    </row>
    <row r="201" spans="1:19" ht="14.4" customHeight="1" x14ac:dyDescent="0.3">
      <c r="A201" s="831" t="s">
        <v>3664</v>
      </c>
      <c r="B201" s="832" t="s">
        <v>3665</v>
      </c>
      <c r="C201" s="832" t="s">
        <v>583</v>
      </c>
      <c r="D201" s="832" t="s">
        <v>1856</v>
      </c>
      <c r="E201" s="832" t="s">
        <v>3661</v>
      </c>
      <c r="F201" s="832" t="s">
        <v>3710</v>
      </c>
      <c r="G201" s="832" t="s">
        <v>3711</v>
      </c>
      <c r="H201" s="849">
        <v>2</v>
      </c>
      <c r="I201" s="849">
        <v>502</v>
      </c>
      <c r="J201" s="832">
        <v>1</v>
      </c>
      <c r="K201" s="832">
        <v>251</v>
      </c>
      <c r="L201" s="849">
        <v>4</v>
      </c>
      <c r="M201" s="849">
        <v>1008</v>
      </c>
      <c r="N201" s="832">
        <v>2.0079681274900398</v>
      </c>
      <c r="O201" s="832">
        <v>252</v>
      </c>
      <c r="P201" s="849">
        <v>3</v>
      </c>
      <c r="Q201" s="849">
        <v>762</v>
      </c>
      <c r="R201" s="837">
        <v>1.5179282868525896</v>
      </c>
      <c r="S201" s="850">
        <v>254</v>
      </c>
    </row>
    <row r="202" spans="1:19" ht="14.4" customHeight="1" x14ac:dyDescent="0.3">
      <c r="A202" s="831" t="s">
        <v>3664</v>
      </c>
      <c r="B202" s="832" t="s">
        <v>3665</v>
      </c>
      <c r="C202" s="832" t="s">
        <v>583</v>
      </c>
      <c r="D202" s="832" t="s">
        <v>1857</v>
      </c>
      <c r="E202" s="832" t="s">
        <v>3661</v>
      </c>
      <c r="F202" s="832" t="s">
        <v>3710</v>
      </c>
      <c r="G202" s="832" t="s">
        <v>3711</v>
      </c>
      <c r="H202" s="849">
        <v>5</v>
      </c>
      <c r="I202" s="849">
        <v>1255</v>
      </c>
      <c r="J202" s="832">
        <v>1</v>
      </c>
      <c r="K202" s="832">
        <v>251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3664</v>
      </c>
      <c r="B203" s="832" t="s">
        <v>3665</v>
      </c>
      <c r="C203" s="832" t="s">
        <v>583</v>
      </c>
      <c r="D203" s="832" t="s">
        <v>1858</v>
      </c>
      <c r="E203" s="832" t="s">
        <v>3666</v>
      </c>
      <c r="F203" s="832" t="s">
        <v>3668</v>
      </c>
      <c r="G203" s="832" t="s">
        <v>3669</v>
      </c>
      <c r="H203" s="849"/>
      <c r="I203" s="849"/>
      <c r="J203" s="832"/>
      <c r="K203" s="832"/>
      <c r="L203" s="849"/>
      <c r="M203" s="849"/>
      <c r="N203" s="832"/>
      <c r="O203" s="832"/>
      <c r="P203" s="849">
        <v>0.79999999999999993</v>
      </c>
      <c r="Q203" s="849">
        <v>55.76</v>
      </c>
      <c r="R203" s="837"/>
      <c r="S203" s="850">
        <v>69.7</v>
      </c>
    </row>
    <row r="204" spans="1:19" ht="14.4" customHeight="1" x14ac:dyDescent="0.3">
      <c r="A204" s="831" t="s">
        <v>3664</v>
      </c>
      <c r="B204" s="832" t="s">
        <v>3665</v>
      </c>
      <c r="C204" s="832" t="s">
        <v>583</v>
      </c>
      <c r="D204" s="832" t="s">
        <v>1858</v>
      </c>
      <c r="E204" s="832" t="s">
        <v>3666</v>
      </c>
      <c r="F204" s="832" t="s">
        <v>3670</v>
      </c>
      <c r="G204" s="832" t="s">
        <v>3671</v>
      </c>
      <c r="H204" s="849"/>
      <c r="I204" s="849"/>
      <c r="J204" s="832"/>
      <c r="K204" s="832"/>
      <c r="L204" s="849"/>
      <c r="M204" s="849"/>
      <c r="N204" s="832"/>
      <c r="O204" s="832"/>
      <c r="P204" s="849">
        <v>3.6</v>
      </c>
      <c r="Q204" s="849">
        <v>1026.3499999999999</v>
      </c>
      <c r="R204" s="837"/>
      <c r="S204" s="850">
        <v>285.09722222222217</v>
      </c>
    </row>
    <row r="205" spans="1:19" ht="14.4" customHeight="1" x14ac:dyDescent="0.3">
      <c r="A205" s="831" t="s">
        <v>3664</v>
      </c>
      <c r="B205" s="832" t="s">
        <v>3665</v>
      </c>
      <c r="C205" s="832" t="s">
        <v>583</v>
      </c>
      <c r="D205" s="832" t="s">
        <v>1858</v>
      </c>
      <c r="E205" s="832" t="s">
        <v>3666</v>
      </c>
      <c r="F205" s="832" t="s">
        <v>3676</v>
      </c>
      <c r="G205" s="832" t="s">
        <v>663</v>
      </c>
      <c r="H205" s="849"/>
      <c r="I205" s="849"/>
      <c r="J205" s="832"/>
      <c r="K205" s="832"/>
      <c r="L205" s="849"/>
      <c r="M205" s="849"/>
      <c r="N205" s="832"/>
      <c r="O205" s="832"/>
      <c r="P205" s="849">
        <v>0.1</v>
      </c>
      <c r="Q205" s="849">
        <v>6.04</v>
      </c>
      <c r="R205" s="837"/>
      <c r="S205" s="850">
        <v>60.4</v>
      </c>
    </row>
    <row r="206" spans="1:19" ht="14.4" customHeight="1" x14ac:dyDescent="0.3">
      <c r="A206" s="831" t="s">
        <v>3664</v>
      </c>
      <c r="B206" s="832" t="s">
        <v>3665</v>
      </c>
      <c r="C206" s="832" t="s">
        <v>583</v>
      </c>
      <c r="D206" s="832" t="s">
        <v>1858</v>
      </c>
      <c r="E206" s="832" t="s">
        <v>3666</v>
      </c>
      <c r="F206" s="832" t="s">
        <v>3679</v>
      </c>
      <c r="G206" s="832" t="s">
        <v>658</v>
      </c>
      <c r="H206" s="849"/>
      <c r="I206" s="849"/>
      <c r="J206" s="832"/>
      <c r="K206" s="832"/>
      <c r="L206" s="849"/>
      <c r="M206" s="849"/>
      <c r="N206" s="832"/>
      <c r="O206" s="832"/>
      <c r="P206" s="849">
        <v>2</v>
      </c>
      <c r="Q206" s="849">
        <v>1071.3</v>
      </c>
      <c r="R206" s="837"/>
      <c r="S206" s="850">
        <v>535.65</v>
      </c>
    </row>
    <row r="207" spans="1:19" ht="14.4" customHeight="1" x14ac:dyDescent="0.3">
      <c r="A207" s="831" t="s">
        <v>3664</v>
      </c>
      <c r="B207" s="832" t="s">
        <v>3665</v>
      </c>
      <c r="C207" s="832" t="s">
        <v>583</v>
      </c>
      <c r="D207" s="832" t="s">
        <v>1858</v>
      </c>
      <c r="E207" s="832" t="s">
        <v>3666</v>
      </c>
      <c r="F207" s="832" t="s">
        <v>3685</v>
      </c>
      <c r="G207" s="832" t="s">
        <v>828</v>
      </c>
      <c r="H207" s="849"/>
      <c r="I207" s="849"/>
      <c r="J207" s="832"/>
      <c r="K207" s="832"/>
      <c r="L207" s="849"/>
      <c r="M207" s="849"/>
      <c r="N207" s="832"/>
      <c r="O207" s="832"/>
      <c r="P207" s="849">
        <v>0.85000000000000009</v>
      </c>
      <c r="Q207" s="849">
        <v>206.89</v>
      </c>
      <c r="R207" s="837"/>
      <c r="S207" s="850">
        <v>243.39999999999995</v>
      </c>
    </row>
    <row r="208" spans="1:19" ht="14.4" customHeight="1" x14ac:dyDescent="0.3">
      <c r="A208" s="831" t="s">
        <v>3664</v>
      </c>
      <c r="B208" s="832" t="s">
        <v>3665</v>
      </c>
      <c r="C208" s="832" t="s">
        <v>583</v>
      </c>
      <c r="D208" s="832" t="s">
        <v>1858</v>
      </c>
      <c r="E208" s="832" t="s">
        <v>3666</v>
      </c>
      <c r="F208" s="832" t="s">
        <v>3689</v>
      </c>
      <c r="G208" s="832" t="s">
        <v>1546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49.400000000000006</v>
      </c>
      <c r="R208" s="837"/>
      <c r="S208" s="850">
        <v>49.400000000000006</v>
      </c>
    </row>
    <row r="209" spans="1:19" ht="14.4" customHeight="1" x14ac:dyDescent="0.3">
      <c r="A209" s="831" t="s">
        <v>3664</v>
      </c>
      <c r="B209" s="832" t="s">
        <v>3665</v>
      </c>
      <c r="C209" s="832" t="s">
        <v>583</v>
      </c>
      <c r="D209" s="832" t="s">
        <v>1858</v>
      </c>
      <c r="E209" s="832" t="s">
        <v>3690</v>
      </c>
      <c r="F209" s="832" t="s">
        <v>3693</v>
      </c>
      <c r="G209" s="832" t="s">
        <v>3694</v>
      </c>
      <c r="H209" s="849"/>
      <c r="I209" s="849"/>
      <c r="J209" s="832"/>
      <c r="K209" s="832"/>
      <c r="L209" s="849"/>
      <c r="M209" s="849"/>
      <c r="N209" s="832"/>
      <c r="O209" s="832"/>
      <c r="P209" s="849">
        <v>2</v>
      </c>
      <c r="Q209" s="849">
        <v>485.28</v>
      </c>
      <c r="R209" s="837"/>
      <c r="S209" s="850">
        <v>242.64</v>
      </c>
    </row>
    <row r="210" spans="1:19" ht="14.4" customHeight="1" x14ac:dyDescent="0.3">
      <c r="A210" s="831" t="s">
        <v>3664</v>
      </c>
      <c r="B210" s="832" t="s">
        <v>3665</v>
      </c>
      <c r="C210" s="832" t="s">
        <v>583</v>
      </c>
      <c r="D210" s="832" t="s">
        <v>1858</v>
      </c>
      <c r="E210" s="832" t="s">
        <v>3661</v>
      </c>
      <c r="F210" s="832" t="s">
        <v>3700</v>
      </c>
      <c r="G210" s="832" t="s">
        <v>3701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79</v>
      </c>
      <c r="R210" s="837"/>
      <c r="S210" s="850">
        <v>79</v>
      </c>
    </row>
    <row r="211" spans="1:19" ht="14.4" customHeight="1" x14ac:dyDescent="0.3">
      <c r="A211" s="831" t="s">
        <v>3664</v>
      </c>
      <c r="B211" s="832" t="s">
        <v>3665</v>
      </c>
      <c r="C211" s="832" t="s">
        <v>583</v>
      </c>
      <c r="D211" s="832" t="s">
        <v>1858</v>
      </c>
      <c r="E211" s="832" t="s">
        <v>3661</v>
      </c>
      <c r="F211" s="832" t="s">
        <v>3702</v>
      </c>
      <c r="G211" s="832" t="s">
        <v>3703</v>
      </c>
      <c r="H211" s="849"/>
      <c r="I211" s="849"/>
      <c r="J211" s="832"/>
      <c r="K211" s="832"/>
      <c r="L211" s="849"/>
      <c r="M211" s="849"/>
      <c r="N211" s="832"/>
      <c r="O211" s="832"/>
      <c r="P211" s="849">
        <v>64</v>
      </c>
      <c r="Q211" s="849">
        <v>9664</v>
      </c>
      <c r="R211" s="837"/>
      <c r="S211" s="850">
        <v>151</v>
      </c>
    </row>
    <row r="212" spans="1:19" ht="14.4" customHeight="1" x14ac:dyDescent="0.3">
      <c r="A212" s="831" t="s">
        <v>3664</v>
      </c>
      <c r="B212" s="832" t="s">
        <v>3665</v>
      </c>
      <c r="C212" s="832" t="s">
        <v>583</v>
      </c>
      <c r="D212" s="832" t="s">
        <v>1858</v>
      </c>
      <c r="E212" s="832" t="s">
        <v>3661</v>
      </c>
      <c r="F212" s="832" t="s">
        <v>3704</v>
      </c>
      <c r="G212" s="832" t="s">
        <v>3705</v>
      </c>
      <c r="H212" s="849"/>
      <c r="I212" s="849"/>
      <c r="J212" s="832"/>
      <c r="K212" s="832"/>
      <c r="L212" s="849"/>
      <c r="M212" s="849"/>
      <c r="N212" s="832"/>
      <c r="O212" s="832"/>
      <c r="P212" s="849">
        <v>3</v>
      </c>
      <c r="Q212" s="849">
        <v>114</v>
      </c>
      <c r="R212" s="837"/>
      <c r="S212" s="850">
        <v>38</v>
      </c>
    </row>
    <row r="213" spans="1:19" ht="14.4" customHeight="1" x14ac:dyDescent="0.3">
      <c r="A213" s="831" t="s">
        <v>3664</v>
      </c>
      <c r="B213" s="832" t="s">
        <v>3665</v>
      </c>
      <c r="C213" s="832" t="s">
        <v>583</v>
      </c>
      <c r="D213" s="832" t="s">
        <v>1858</v>
      </c>
      <c r="E213" s="832" t="s">
        <v>3661</v>
      </c>
      <c r="F213" s="832" t="s">
        <v>3708</v>
      </c>
      <c r="G213" s="832" t="s">
        <v>3709</v>
      </c>
      <c r="H213" s="849"/>
      <c r="I213" s="849"/>
      <c r="J213" s="832"/>
      <c r="K213" s="832"/>
      <c r="L213" s="849"/>
      <c r="M213" s="849"/>
      <c r="N213" s="832"/>
      <c r="O213" s="832"/>
      <c r="P213" s="849">
        <v>5</v>
      </c>
      <c r="Q213" s="849">
        <v>655</v>
      </c>
      <c r="R213" s="837"/>
      <c r="S213" s="850">
        <v>131</v>
      </c>
    </row>
    <row r="214" spans="1:19" ht="14.4" customHeight="1" x14ac:dyDescent="0.3">
      <c r="A214" s="831" t="s">
        <v>3664</v>
      </c>
      <c r="B214" s="832" t="s">
        <v>3665</v>
      </c>
      <c r="C214" s="832" t="s">
        <v>583</v>
      </c>
      <c r="D214" s="832" t="s">
        <v>1858</v>
      </c>
      <c r="E214" s="832" t="s">
        <v>3661</v>
      </c>
      <c r="F214" s="832" t="s">
        <v>3710</v>
      </c>
      <c r="G214" s="832" t="s">
        <v>3711</v>
      </c>
      <c r="H214" s="849">
        <v>11</v>
      </c>
      <c r="I214" s="849">
        <v>2761</v>
      </c>
      <c r="J214" s="832">
        <v>1</v>
      </c>
      <c r="K214" s="832">
        <v>251</v>
      </c>
      <c r="L214" s="849">
        <v>15</v>
      </c>
      <c r="M214" s="849">
        <v>3780</v>
      </c>
      <c r="N214" s="832">
        <v>1.369069177834118</v>
      </c>
      <c r="O214" s="832">
        <v>252</v>
      </c>
      <c r="P214" s="849"/>
      <c r="Q214" s="849"/>
      <c r="R214" s="837"/>
      <c r="S214" s="850"/>
    </row>
    <row r="215" spans="1:19" ht="14.4" customHeight="1" x14ac:dyDescent="0.3">
      <c r="A215" s="831" t="s">
        <v>3664</v>
      </c>
      <c r="B215" s="832" t="s">
        <v>3665</v>
      </c>
      <c r="C215" s="832" t="s">
        <v>583</v>
      </c>
      <c r="D215" s="832" t="s">
        <v>1858</v>
      </c>
      <c r="E215" s="832" t="s">
        <v>3661</v>
      </c>
      <c r="F215" s="832" t="s">
        <v>3712</v>
      </c>
      <c r="G215" s="832" t="s">
        <v>3713</v>
      </c>
      <c r="H215" s="849"/>
      <c r="I215" s="849"/>
      <c r="J215" s="832"/>
      <c r="K215" s="832"/>
      <c r="L215" s="849"/>
      <c r="M215" s="849"/>
      <c r="N215" s="832"/>
      <c r="O215" s="832"/>
      <c r="P215" s="849">
        <v>6</v>
      </c>
      <c r="Q215" s="849">
        <v>4242</v>
      </c>
      <c r="R215" s="837"/>
      <c r="S215" s="850">
        <v>707</v>
      </c>
    </row>
    <row r="216" spans="1:19" ht="14.4" customHeight="1" x14ac:dyDescent="0.3">
      <c r="A216" s="831" t="s">
        <v>3664</v>
      </c>
      <c r="B216" s="832" t="s">
        <v>3665</v>
      </c>
      <c r="C216" s="832" t="s">
        <v>583</v>
      </c>
      <c r="D216" s="832" t="s">
        <v>1858</v>
      </c>
      <c r="E216" s="832" t="s">
        <v>3661</v>
      </c>
      <c r="F216" s="832" t="s">
        <v>3718</v>
      </c>
      <c r="G216" s="832" t="s">
        <v>3719</v>
      </c>
      <c r="H216" s="849"/>
      <c r="I216" s="849"/>
      <c r="J216" s="832"/>
      <c r="K216" s="832"/>
      <c r="L216" s="849"/>
      <c r="M216" s="849"/>
      <c r="N216" s="832"/>
      <c r="O216" s="832"/>
      <c r="P216" s="849">
        <v>42</v>
      </c>
      <c r="Q216" s="849">
        <v>1400</v>
      </c>
      <c r="R216" s="837"/>
      <c r="S216" s="850">
        <v>33.333333333333336</v>
      </c>
    </row>
    <row r="217" spans="1:19" ht="14.4" customHeight="1" x14ac:dyDescent="0.3">
      <c r="A217" s="831" t="s">
        <v>3664</v>
      </c>
      <c r="B217" s="832" t="s">
        <v>3665</v>
      </c>
      <c r="C217" s="832" t="s">
        <v>583</v>
      </c>
      <c r="D217" s="832" t="s">
        <v>1858</v>
      </c>
      <c r="E217" s="832" t="s">
        <v>3661</v>
      </c>
      <c r="F217" s="832" t="s">
        <v>3722</v>
      </c>
      <c r="G217" s="832" t="s">
        <v>3723</v>
      </c>
      <c r="H217" s="849"/>
      <c r="I217" s="849"/>
      <c r="J217" s="832"/>
      <c r="K217" s="832"/>
      <c r="L217" s="849"/>
      <c r="M217" s="849"/>
      <c r="N217" s="832"/>
      <c r="O217" s="832"/>
      <c r="P217" s="849">
        <v>128</v>
      </c>
      <c r="Q217" s="849">
        <v>15616</v>
      </c>
      <c r="R217" s="837"/>
      <c r="S217" s="850">
        <v>122</v>
      </c>
    </row>
    <row r="218" spans="1:19" ht="14.4" customHeight="1" x14ac:dyDescent="0.3">
      <c r="A218" s="831" t="s">
        <v>3664</v>
      </c>
      <c r="B218" s="832" t="s">
        <v>3665</v>
      </c>
      <c r="C218" s="832" t="s">
        <v>583</v>
      </c>
      <c r="D218" s="832" t="s">
        <v>1858</v>
      </c>
      <c r="E218" s="832" t="s">
        <v>3661</v>
      </c>
      <c r="F218" s="832" t="s">
        <v>3728</v>
      </c>
      <c r="G218" s="832" t="s">
        <v>3729</v>
      </c>
      <c r="H218" s="849"/>
      <c r="I218" s="849"/>
      <c r="J218" s="832"/>
      <c r="K218" s="832"/>
      <c r="L218" s="849"/>
      <c r="M218" s="849"/>
      <c r="N218" s="832"/>
      <c r="O218" s="832"/>
      <c r="P218" s="849">
        <v>17</v>
      </c>
      <c r="Q218" s="849">
        <v>1326</v>
      </c>
      <c r="R218" s="837"/>
      <c r="S218" s="850">
        <v>78</v>
      </c>
    </row>
    <row r="219" spans="1:19" ht="14.4" customHeight="1" x14ac:dyDescent="0.3">
      <c r="A219" s="831" t="s">
        <v>3664</v>
      </c>
      <c r="B219" s="832" t="s">
        <v>3665</v>
      </c>
      <c r="C219" s="832" t="s">
        <v>583</v>
      </c>
      <c r="D219" s="832" t="s">
        <v>1858</v>
      </c>
      <c r="E219" s="832" t="s">
        <v>3661</v>
      </c>
      <c r="F219" s="832" t="s">
        <v>3730</v>
      </c>
      <c r="G219" s="832" t="s">
        <v>3731</v>
      </c>
      <c r="H219" s="849"/>
      <c r="I219" s="849"/>
      <c r="J219" s="832"/>
      <c r="K219" s="832"/>
      <c r="L219" s="849"/>
      <c r="M219" s="849"/>
      <c r="N219" s="832"/>
      <c r="O219" s="832"/>
      <c r="P219" s="849">
        <v>10</v>
      </c>
      <c r="Q219" s="849">
        <v>6220</v>
      </c>
      <c r="R219" s="837"/>
      <c r="S219" s="850">
        <v>622</v>
      </c>
    </row>
    <row r="220" spans="1:19" ht="14.4" customHeight="1" x14ac:dyDescent="0.3">
      <c r="A220" s="831" t="s">
        <v>3664</v>
      </c>
      <c r="B220" s="832" t="s">
        <v>3665</v>
      </c>
      <c r="C220" s="832" t="s">
        <v>583</v>
      </c>
      <c r="D220" s="832" t="s">
        <v>1858</v>
      </c>
      <c r="E220" s="832" t="s">
        <v>3661</v>
      </c>
      <c r="F220" s="832" t="s">
        <v>3732</v>
      </c>
      <c r="G220" s="832" t="s">
        <v>3733</v>
      </c>
      <c r="H220" s="849"/>
      <c r="I220" s="849"/>
      <c r="J220" s="832"/>
      <c r="K220" s="832"/>
      <c r="L220" s="849"/>
      <c r="M220" s="849"/>
      <c r="N220" s="832"/>
      <c r="O220" s="832"/>
      <c r="P220" s="849">
        <v>2</v>
      </c>
      <c r="Q220" s="849">
        <v>752</v>
      </c>
      <c r="R220" s="837"/>
      <c r="S220" s="850">
        <v>376</v>
      </c>
    </row>
    <row r="221" spans="1:19" ht="14.4" customHeight="1" x14ac:dyDescent="0.3">
      <c r="A221" s="831" t="s">
        <v>3664</v>
      </c>
      <c r="B221" s="832" t="s">
        <v>3665</v>
      </c>
      <c r="C221" s="832" t="s">
        <v>583</v>
      </c>
      <c r="D221" s="832" t="s">
        <v>1858</v>
      </c>
      <c r="E221" s="832" t="s">
        <v>3661</v>
      </c>
      <c r="F221" s="832" t="s">
        <v>3734</v>
      </c>
      <c r="G221" s="832" t="s">
        <v>3735</v>
      </c>
      <c r="H221" s="849"/>
      <c r="I221" s="849"/>
      <c r="J221" s="832"/>
      <c r="K221" s="832"/>
      <c r="L221" s="849"/>
      <c r="M221" s="849"/>
      <c r="N221" s="832"/>
      <c r="O221" s="832"/>
      <c r="P221" s="849">
        <v>36</v>
      </c>
      <c r="Q221" s="849">
        <v>6444</v>
      </c>
      <c r="R221" s="837"/>
      <c r="S221" s="850">
        <v>179</v>
      </c>
    </row>
    <row r="222" spans="1:19" ht="14.4" customHeight="1" x14ac:dyDescent="0.3">
      <c r="A222" s="831" t="s">
        <v>3664</v>
      </c>
      <c r="B222" s="832" t="s">
        <v>3665</v>
      </c>
      <c r="C222" s="832" t="s">
        <v>583</v>
      </c>
      <c r="D222" s="832" t="s">
        <v>1859</v>
      </c>
      <c r="E222" s="832" t="s">
        <v>3666</v>
      </c>
      <c r="F222" s="832" t="s">
        <v>3670</v>
      </c>
      <c r="G222" s="832" t="s">
        <v>3671</v>
      </c>
      <c r="H222" s="849">
        <v>0.4</v>
      </c>
      <c r="I222" s="849">
        <v>101.42</v>
      </c>
      <c r="J222" s="832">
        <v>1</v>
      </c>
      <c r="K222" s="832">
        <v>253.54999999999998</v>
      </c>
      <c r="L222" s="849">
        <v>0.4</v>
      </c>
      <c r="M222" s="849">
        <v>147.08000000000001</v>
      </c>
      <c r="N222" s="832">
        <v>1.4502070597515284</v>
      </c>
      <c r="O222" s="832">
        <v>367.7</v>
      </c>
      <c r="P222" s="849"/>
      <c r="Q222" s="849"/>
      <c r="R222" s="837"/>
      <c r="S222" s="850"/>
    </row>
    <row r="223" spans="1:19" ht="14.4" customHeight="1" x14ac:dyDescent="0.3">
      <c r="A223" s="831" t="s">
        <v>3664</v>
      </c>
      <c r="B223" s="832" t="s">
        <v>3665</v>
      </c>
      <c r="C223" s="832" t="s">
        <v>583</v>
      </c>
      <c r="D223" s="832" t="s">
        <v>1859</v>
      </c>
      <c r="E223" s="832" t="s">
        <v>3666</v>
      </c>
      <c r="F223" s="832" t="s">
        <v>3673</v>
      </c>
      <c r="G223" s="832" t="s">
        <v>965</v>
      </c>
      <c r="H223" s="849"/>
      <c r="I223" s="849"/>
      <c r="J223" s="832"/>
      <c r="K223" s="832"/>
      <c r="L223" s="849">
        <v>1</v>
      </c>
      <c r="M223" s="849">
        <v>13.74</v>
      </c>
      <c r="N223" s="832"/>
      <c r="O223" s="832">
        <v>13.74</v>
      </c>
      <c r="P223" s="849"/>
      <c r="Q223" s="849"/>
      <c r="R223" s="837"/>
      <c r="S223" s="850"/>
    </row>
    <row r="224" spans="1:19" ht="14.4" customHeight="1" x14ac:dyDescent="0.3">
      <c r="A224" s="831" t="s">
        <v>3664</v>
      </c>
      <c r="B224" s="832" t="s">
        <v>3665</v>
      </c>
      <c r="C224" s="832" t="s">
        <v>583</v>
      </c>
      <c r="D224" s="832" t="s">
        <v>1859</v>
      </c>
      <c r="E224" s="832" t="s">
        <v>3666</v>
      </c>
      <c r="F224" s="832" t="s">
        <v>3679</v>
      </c>
      <c r="G224" s="832" t="s">
        <v>658</v>
      </c>
      <c r="H224" s="849"/>
      <c r="I224" s="849"/>
      <c r="J224" s="832"/>
      <c r="K224" s="832"/>
      <c r="L224" s="849">
        <v>0.2</v>
      </c>
      <c r="M224" s="849">
        <v>130</v>
      </c>
      <c r="N224" s="832"/>
      <c r="O224" s="832">
        <v>650</v>
      </c>
      <c r="P224" s="849"/>
      <c r="Q224" s="849"/>
      <c r="R224" s="837"/>
      <c r="S224" s="850"/>
    </row>
    <row r="225" spans="1:19" ht="14.4" customHeight="1" x14ac:dyDescent="0.3">
      <c r="A225" s="831" t="s">
        <v>3664</v>
      </c>
      <c r="B225" s="832" t="s">
        <v>3665</v>
      </c>
      <c r="C225" s="832" t="s">
        <v>583</v>
      </c>
      <c r="D225" s="832" t="s">
        <v>1859</v>
      </c>
      <c r="E225" s="832" t="s">
        <v>3666</v>
      </c>
      <c r="F225" s="832" t="s">
        <v>3685</v>
      </c>
      <c r="G225" s="832" t="s">
        <v>828</v>
      </c>
      <c r="H225" s="849">
        <v>0.1</v>
      </c>
      <c r="I225" s="849">
        <v>24.34</v>
      </c>
      <c r="J225" s="832">
        <v>1</v>
      </c>
      <c r="K225" s="832">
        <v>243.39999999999998</v>
      </c>
      <c r="L225" s="849">
        <v>0.1</v>
      </c>
      <c r="M225" s="849">
        <v>24.34</v>
      </c>
      <c r="N225" s="832">
        <v>1</v>
      </c>
      <c r="O225" s="832">
        <v>243.39999999999998</v>
      </c>
      <c r="P225" s="849"/>
      <c r="Q225" s="849"/>
      <c r="R225" s="837"/>
      <c r="S225" s="850"/>
    </row>
    <row r="226" spans="1:19" ht="14.4" customHeight="1" x14ac:dyDescent="0.3">
      <c r="A226" s="831" t="s">
        <v>3664</v>
      </c>
      <c r="B226" s="832" t="s">
        <v>3665</v>
      </c>
      <c r="C226" s="832" t="s">
        <v>583</v>
      </c>
      <c r="D226" s="832" t="s">
        <v>1859</v>
      </c>
      <c r="E226" s="832" t="s">
        <v>3666</v>
      </c>
      <c r="F226" s="832" t="s">
        <v>3686</v>
      </c>
      <c r="G226" s="832" t="s">
        <v>3687</v>
      </c>
      <c r="H226" s="849"/>
      <c r="I226" s="849"/>
      <c r="J226" s="832"/>
      <c r="K226" s="832"/>
      <c r="L226" s="849">
        <v>0.1</v>
      </c>
      <c r="M226" s="849">
        <v>3.75</v>
      </c>
      <c r="N226" s="832"/>
      <c r="O226" s="832">
        <v>37.5</v>
      </c>
      <c r="P226" s="849"/>
      <c r="Q226" s="849"/>
      <c r="R226" s="837"/>
      <c r="S226" s="850"/>
    </row>
    <row r="227" spans="1:19" ht="14.4" customHeight="1" x14ac:dyDescent="0.3">
      <c r="A227" s="831" t="s">
        <v>3664</v>
      </c>
      <c r="B227" s="832" t="s">
        <v>3665</v>
      </c>
      <c r="C227" s="832" t="s">
        <v>583</v>
      </c>
      <c r="D227" s="832" t="s">
        <v>1859</v>
      </c>
      <c r="E227" s="832" t="s">
        <v>3661</v>
      </c>
      <c r="F227" s="832" t="s">
        <v>3702</v>
      </c>
      <c r="G227" s="832" t="s">
        <v>3703</v>
      </c>
      <c r="H227" s="849">
        <v>8</v>
      </c>
      <c r="I227" s="849">
        <v>1176</v>
      </c>
      <c r="J227" s="832">
        <v>1</v>
      </c>
      <c r="K227" s="832">
        <v>147</v>
      </c>
      <c r="L227" s="849">
        <v>8</v>
      </c>
      <c r="M227" s="849">
        <v>1176</v>
      </c>
      <c r="N227" s="832">
        <v>1</v>
      </c>
      <c r="O227" s="832">
        <v>147</v>
      </c>
      <c r="P227" s="849"/>
      <c r="Q227" s="849"/>
      <c r="R227" s="837"/>
      <c r="S227" s="850"/>
    </row>
    <row r="228" spans="1:19" ht="14.4" customHeight="1" x14ac:dyDescent="0.3">
      <c r="A228" s="831" t="s">
        <v>3664</v>
      </c>
      <c r="B228" s="832" t="s">
        <v>3665</v>
      </c>
      <c r="C228" s="832" t="s">
        <v>583</v>
      </c>
      <c r="D228" s="832" t="s">
        <v>1859</v>
      </c>
      <c r="E228" s="832" t="s">
        <v>3661</v>
      </c>
      <c r="F228" s="832" t="s">
        <v>3704</v>
      </c>
      <c r="G228" s="832" t="s">
        <v>3705</v>
      </c>
      <c r="H228" s="849">
        <v>6</v>
      </c>
      <c r="I228" s="849">
        <v>222</v>
      </c>
      <c r="J228" s="832">
        <v>1</v>
      </c>
      <c r="K228" s="832">
        <v>37</v>
      </c>
      <c r="L228" s="849">
        <v>1</v>
      </c>
      <c r="M228" s="849">
        <v>37</v>
      </c>
      <c r="N228" s="832">
        <v>0.16666666666666666</v>
      </c>
      <c r="O228" s="832">
        <v>37</v>
      </c>
      <c r="P228" s="849">
        <v>3</v>
      </c>
      <c r="Q228" s="849">
        <v>114</v>
      </c>
      <c r="R228" s="837">
        <v>0.51351351351351349</v>
      </c>
      <c r="S228" s="850">
        <v>38</v>
      </c>
    </row>
    <row r="229" spans="1:19" ht="14.4" customHeight="1" x14ac:dyDescent="0.3">
      <c r="A229" s="831" t="s">
        <v>3664</v>
      </c>
      <c r="B229" s="832" t="s">
        <v>3665</v>
      </c>
      <c r="C229" s="832" t="s">
        <v>583</v>
      </c>
      <c r="D229" s="832" t="s">
        <v>1859</v>
      </c>
      <c r="E229" s="832" t="s">
        <v>3661</v>
      </c>
      <c r="F229" s="832" t="s">
        <v>3708</v>
      </c>
      <c r="G229" s="832" t="s">
        <v>3709</v>
      </c>
      <c r="H229" s="849">
        <v>2</v>
      </c>
      <c r="I229" s="849">
        <v>258</v>
      </c>
      <c r="J229" s="832">
        <v>1</v>
      </c>
      <c r="K229" s="832">
        <v>129</v>
      </c>
      <c r="L229" s="849">
        <v>1</v>
      </c>
      <c r="M229" s="849">
        <v>130</v>
      </c>
      <c r="N229" s="832">
        <v>0.50387596899224807</v>
      </c>
      <c r="O229" s="832">
        <v>130</v>
      </c>
      <c r="P229" s="849"/>
      <c r="Q229" s="849"/>
      <c r="R229" s="837"/>
      <c r="S229" s="850"/>
    </row>
    <row r="230" spans="1:19" ht="14.4" customHeight="1" x14ac:dyDescent="0.3">
      <c r="A230" s="831" t="s">
        <v>3664</v>
      </c>
      <c r="B230" s="832" t="s">
        <v>3665</v>
      </c>
      <c r="C230" s="832" t="s">
        <v>583</v>
      </c>
      <c r="D230" s="832" t="s">
        <v>1859</v>
      </c>
      <c r="E230" s="832" t="s">
        <v>3661</v>
      </c>
      <c r="F230" s="832" t="s">
        <v>3712</v>
      </c>
      <c r="G230" s="832" t="s">
        <v>3713</v>
      </c>
      <c r="H230" s="849">
        <v>5</v>
      </c>
      <c r="I230" s="849">
        <v>3505</v>
      </c>
      <c r="J230" s="832">
        <v>1</v>
      </c>
      <c r="K230" s="832">
        <v>701</v>
      </c>
      <c r="L230" s="849">
        <v>4</v>
      </c>
      <c r="M230" s="849">
        <v>2808</v>
      </c>
      <c r="N230" s="832">
        <v>0.80114122681883027</v>
      </c>
      <c r="O230" s="832">
        <v>702</v>
      </c>
      <c r="P230" s="849">
        <v>3</v>
      </c>
      <c r="Q230" s="849">
        <v>2121</v>
      </c>
      <c r="R230" s="837">
        <v>0.60513552068473608</v>
      </c>
      <c r="S230" s="850">
        <v>707</v>
      </c>
    </row>
    <row r="231" spans="1:19" ht="14.4" customHeight="1" x14ac:dyDescent="0.3">
      <c r="A231" s="831" t="s">
        <v>3664</v>
      </c>
      <c r="B231" s="832" t="s">
        <v>3665</v>
      </c>
      <c r="C231" s="832" t="s">
        <v>583</v>
      </c>
      <c r="D231" s="832" t="s">
        <v>1859</v>
      </c>
      <c r="E231" s="832" t="s">
        <v>3661</v>
      </c>
      <c r="F231" s="832" t="s">
        <v>3714</v>
      </c>
      <c r="G231" s="832" t="s">
        <v>3715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358</v>
      </c>
      <c r="R231" s="837"/>
      <c r="S231" s="850">
        <v>358</v>
      </c>
    </row>
    <row r="232" spans="1:19" ht="14.4" customHeight="1" x14ac:dyDescent="0.3">
      <c r="A232" s="831" t="s">
        <v>3664</v>
      </c>
      <c r="B232" s="832" t="s">
        <v>3665</v>
      </c>
      <c r="C232" s="832" t="s">
        <v>583</v>
      </c>
      <c r="D232" s="832" t="s">
        <v>1859</v>
      </c>
      <c r="E232" s="832" t="s">
        <v>3661</v>
      </c>
      <c r="F232" s="832" t="s">
        <v>3718</v>
      </c>
      <c r="G232" s="832" t="s">
        <v>3719</v>
      </c>
      <c r="H232" s="849">
        <v>22</v>
      </c>
      <c r="I232" s="849">
        <v>733.34</v>
      </c>
      <c r="J232" s="832">
        <v>1</v>
      </c>
      <c r="K232" s="832">
        <v>33.333636363636366</v>
      </c>
      <c r="L232" s="849">
        <v>14</v>
      </c>
      <c r="M232" s="849">
        <v>466.65999999999997</v>
      </c>
      <c r="N232" s="832">
        <v>0.6363487604658139</v>
      </c>
      <c r="O232" s="832">
        <v>33.332857142857144</v>
      </c>
      <c r="P232" s="849">
        <v>23</v>
      </c>
      <c r="Q232" s="849">
        <v>766.67</v>
      </c>
      <c r="R232" s="837">
        <v>1.0454495868219378</v>
      </c>
      <c r="S232" s="850">
        <v>33.333478260869562</v>
      </c>
    </row>
    <row r="233" spans="1:19" ht="14.4" customHeight="1" x14ac:dyDescent="0.3">
      <c r="A233" s="831" t="s">
        <v>3664</v>
      </c>
      <c r="B233" s="832" t="s">
        <v>3665</v>
      </c>
      <c r="C233" s="832" t="s">
        <v>583</v>
      </c>
      <c r="D233" s="832" t="s">
        <v>1859</v>
      </c>
      <c r="E233" s="832" t="s">
        <v>3661</v>
      </c>
      <c r="F233" s="832" t="s">
        <v>3722</v>
      </c>
      <c r="G233" s="832" t="s">
        <v>3723</v>
      </c>
      <c r="H233" s="849">
        <v>16</v>
      </c>
      <c r="I233" s="849">
        <v>1920</v>
      </c>
      <c r="J233" s="832">
        <v>1</v>
      </c>
      <c r="K233" s="832">
        <v>120</v>
      </c>
      <c r="L233" s="849">
        <v>16</v>
      </c>
      <c r="M233" s="849">
        <v>1936</v>
      </c>
      <c r="N233" s="832">
        <v>1.0083333333333333</v>
      </c>
      <c r="O233" s="832">
        <v>121</v>
      </c>
      <c r="P233" s="849"/>
      <c r="Q233" s="849"/>
      <c r="R233" s="837"/>
      <c r="S233" s="850"/>
    </row>
    <row r="234" spans="1:19" ht="14.4" customHeight="1" x14ac:dyDescent="0.3">
      <c r="A234" s="831" t="s">
        <v>3664</v>
      </c>
      <c r="B234" s="832" t="s">
        <v>3665</v>
      </c>
      <c r="C234" s="832" t="s">
        <v>583</v>
      </c>
      <c r="D234" s="832" t="s">
        <v>1859</v>
      </c>
      <c r="E234" s="832" t="s">
        <v>3661</v>
      </c>
      <c r="F234" s="832" t="s">
        <v>3726</v>
      </c>
      <c r="G234" s="832" t="s">
        <v>3727</v>
      </c>
      <c r="H234" s="849">
        <v>1</v>
      </c>
      <c r="I234" s="849">
        <v>74</v>
      </c>
      <c r="J234" s="832">
        <v>1</v>
      </c>
      <c r="K234" s="832">
        <v>74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3664</v>
      </c>
      <c r="B235" s="832" t="s">
        <v>3665</v>
      </c>
      <c r="C235" s="832" t="s">
        <v>583</v>
      </c>
      <c r="D235" s="832" t="s">
        <v>1859</v>
      </c>
      <c r="E235" s="832" t="s">
        <v>3661</v>
      </c>
      <c r="F235" s="832" t="s">
        <v>3728</v>
      </c>
      <c r="G235" s="832" t="s">
        <v>3729</v>
      </c>
      <c r="H235" s="849">
        <v>2</v>
      </c>
      <c r="I235" s="849">
        <v>154</v>
      </c>
      <c r="J235" s="832">
        <v>1</v>
      </c>
      <c r="K235" s="832">
        <v>77</v>
      </c>
      <c r="L235" s="849">
        <v>2</v>
      </c>
      <c r="M235" s="849">
        <v>154</v>
      </c>
      <c r="N235" s="832">
        <v>1</v>
      </c>
      <c r="O235" s="832">
        <v>77</v>
      </c>
      <c r="P235" s="849"/>
      <c r="Q235" s="849"/>
      <c r="R235" s="837"/>
      <c r="S235" s="850"/>
    </row>
    <row r="236" spans="1:19" ht="14.4" customHeight="1" x14ac:dyDescent="0.3">
      <c r="A236" s="831" t="s">
        <v>3664</v>
      </c>
      <c r="B236" s="832" t="s">
        <v>3665</v>
      </c>
      <c r="C236" s="832" t="s">
        <v>583</v>
      </c>
      <c r="D236" s="832" t="s">
        <v>1859</v>
      </c>
      <c r="E236" s="832" t="s">
        <v>3661</v>
      </c>
      <c r="F236" s="832" t="s">
        <v>3730</v>
      </c>
      <c r="G236" s="832" t="s">
        <v>3731</v>
      </c>
      <c r="H236" s="849"/>
      <c r="I236" s="849"/>
      <c r="J236" s="832"/>
      <c r="K236" s="832"/>
      <c r="L236" s="849">
        <v>1</v>
      </c>
      <c r="M236" s="849">
        <v>620</v>
      </c>
      <c r="N236" s="832"/>
      <c r="O236" s="832">
        <v>620</v>
      </c>
      <c r="P236" s="849"/>
      <c r="Q236" s="849"/>
      <c r="R236" s="837"/>
      <c r="S236" s="850"/>
    </row>
    <row r="237" spans="1:19" ht="14.4" customHeight="1" x14ac:dyDescent="0.3">
      <c r="A237" s="831" t="s">
        <v>3664</v>
      </c>
      <c r="B237" s="832" t="s">
        <v>3665</v>
      </c>
      <c r="C237" s="832" t="s">
        <v>583</v>
      </c>
      <c r="D237" s="832" t="s">
        <v>1859</v>
      </c>
      <c r="E237" s="832" t="s">
        <v>3661</v>
      </c>
      <c r="F237" s="832" t="s">
        <v>3734</v>
      </c>
      <c r="G237" s="832" t="s">
        <v>3735</v>
      </c>
      <c r="H237" s="849">
        <v>17</v>
      </c>
      <c r="I237" s="849">
        <v>3009</v>
      </c>
      <c r="J237" s="832">
        <v>1</v>
      </c>
      <c r="K237" s="832">
        <v>177</v>
      </c>
      <c r="L237" s="849">
        <v>10</v>
      </c>
      <c r="M237" s="849">
        <v>1780</v>
      </c>
      <c r="N237" s="832">
        <v>0.59155865736124957</v>
      </c>
      <c r="O237" s="832">
        <v>178</v>
      </c>
      <c r="P237" s="849">
        <v>20</v>
      </c>
      <c r="Q237" s="849">
        <v>3580</v>
      </c>
      <c r="R237" s="837">
        <v>1.1897640412097041</v>
      </c>
      <c r="S237" s="850">
        <v>179</v>
      </c>
    </row>
    <row r="238" spans="1:19" ht="14.4" customHeight="1" x14ac:dyDescent="0.3">
      <c r="A238" s="831" t="s">
        <v>3664</v>
      </c>
      <c r="B238" s="832" t="s">
        <v>3665</v>
      </c>
      <c r="C238" s="832" t="s">
        <v>583</v>
      </c>
      <c r="D238" s="832" t="s">
        <v>3638</v>
      </c>
      <c r="E238" s="832" t="s">
        <v>3661</v>
      </c>
      <c r="F238" s="832" t="s">
        <v>3710</v>
      </c>
      <c r="G238" s="832" t="s">
        <v>3711</v>
      </c>
      <c r="H238" s="849"/>
      <c r="I238" s="849"/>
      <c r="J238" s="832"/>
      <c r="K238" s="832"/>
      <c r="L238" s="849">
        <v>1</v>
      </c>
      <c r="M238" s="849">
        <v>252</v>
      </c>
      <c r="N238" s="832"/>
      <c r="O238" s="832">
        <v>252</v>
      </c>
      <c r="P238" s="849">
        <v>16</v>
      </c>
      <c r="Q238" s="849">
        <v>4064</v>
      </c>
      <c r="R238" s="837"/>
      <c r="S238" s="850">
        <v>254</v>
      </c>
    </row>
    <row r="239" spans="1:19" ht="14.4" customHeight="1" x14ac:dyDescent="0.3">
      <c r="A239" s="831" t="s">
        <v>3664</v>
      </c>
      <c r="B239" s="832" t="s">
        <v>3665</v>
      </c>
      <c r="C239" s="832" t="s">
        <v>583</v>
      </c>
      <c r="D239" s="832" t="s">
        <v>1860</v>
      </c>
      <c r="E239" s="832" t="s">
        <v>3661</v>
      </c>
      <c r="F239" s="832" t="s">
        <v>3710</v>
      </c>
      <c r="G239" s="832" t="s">
        <v>3711</v>
      </c>
      <c r="H239" s="849">
        <v>3</v>
      </c>
      <c r="I239" s="849">
        <v>753</v>
      </c>
      <c r="J239" s="832">
        <v>1</v>
      </c>
      <c r="K239" s="832">
        <v>251</v>
      </c>
      <c r="L239" s="849"/>
      <c r="M239" s="849"/>
      <c r="N239" s="832"/>
      <c r="O239" s="832"/>
      <c r="P239" s="849">
        <v>20</v>
      </c>
      <c r="Q239" s="849">
        <v>5080</v>
      </c>
      <c r="R239" s="837">
        <v>6.7463479415670653</v>
      </c>
      <c r="S239" s="850">
        <v>254</v>
      </c>
    </row>
    <row r="240" spans="1:19" ht="14.4" customHeight="1" x14ac:dyDescent="0.3">
      <c r="A240" s="831" t="s">
        <v>3664</v>
      </c>
      <c r="B240" s="832" t="s">
        <v>3665</v>
      </c>
      <c r="C240" s="832" t="s">
        <v>583</v>
      </c>
      <c r="D240" s="832" t="s">
        <v>3639</v>
      </c>
      <c r="E240" s="832" t="s">
        <v>3661</v>
      </c>
      <c r="F240" s="832" t="s">
        <v>3710</v>
      </c>
      <c r="G240" s="832" t="s">
        <v>3711</v>
      </c>
      <c r="H240" s="849">
        <v>6</v>
      </c>
      <c r="I240" s="849">
        <v>1506</v>
      </c>
      <c r="J240" s="832">
        <v>1</v>
      </c>
      <c r="K240" s="832">
        <v>251</v>
      </c>
      <c r="L240" s="849">
        <v>5</v>
      </c>
      <c r="M240" s="849">
        <v>1260</v>
      </c>
      <c r="N240" s="832">
        <v>0.8366533864541833</v>
      </c>
      <c r="O240" s="832">
        <v>252</v>
      </c>
      <c r="P240" s="849">
        <v>6</v>
      </c>
      <c r="Q240" s="849">
        <v>1524</v>
      </c>
      <c r="R240" s="837">
        <v>1.0119521912350598</v>
      </c>
      <c r="S240" s="850">
        <v>254</v>
      </c>
    </row>
    <row r="241" spans="1:19" ht="14.4" customHeight="1" x14ac:dyDescent="0.3">
      <c r="A241" s="831" t="s">
        <v>3664</v>
      </c>
      <c r="B241" s="832" t="s">
        <v>3665</v>
      </c>
      <c r="C241" s="832" t="s">
        <v>583</v>
      </c>
      <c r="D241" s="832" t="s">
        <v>3640</v>
      </c>
      <c r="E241" s="832" t="s">
        <v>3661</v>
      </c>
      <c r="F241" s="832" t="s">
        <v>3710</v>
      </c>
      <c r="G241" s="832" t="s">
        <v>3711</v>
      </c>
      <c r="H241" s="849"/>
      <c r="I241" s="849"/>
      <c r="J241" s="832"/>
      <c r="K241" s="832"/>
      <c r="L241" s="849">
        <v>4</v>
      </c>
      <c r="M241" s="849">
        <v>1008</v>
      </c>
      <c r="N241" s="832"/>
      <c r="O241" s="832">
        <v>252</v>
      </c>
      <c r="P241" s="849">
        <v>4</v>
      </c>
      <c r="Q241" s="849">
        <v>1016</v>
      </c>
      <c r="R241" s="837"/>
      <c r="S241" s="850">
        <v>254</v>
      </c>
    </row>
    <row r="242" spans="1:19" ht="14.4" customHeight="1" x14ac:dyDescent="0.3">
      <c r="A242" s="831" t="s">
        <v>3664</v>
      </c>
      <c r="B242" s="832" t="s">
        <v>3665</v>
      </c>
      <c r="C242" s="832" t="s">
        <v>583</v>
      </c>
      <c r="D242" s="832" t="s">
        <v>1861</v>
      </c>
      <c r="E242" s="832" t="s">
        <v>3661</v>
      </c>
      <c r="F242" s="832" t="s">
        <v>3710</v>
      </c>
      <c r="G242" s="832" t="s">
        <v>3711</v>
      </c>
      <c r="H242" s="849">
        <v>5</v>
      </c>
      <c r="I242" s="849">
        <v>1255</v>
      </c>
      <c r="J242" s="832">
        <v>1</v>
      </c>
      <c r="K242" s="832">
        <v>251</v>
      </c>
      <c r="L242" s="849">
        <v>8</v>
      </c>
      <c r="M242" s="849">
        <v>2016</v>
      </c>
      <c r="N242" s="832">
        <v>1.6063745019920319</v>
      </c>
      <c r="O242" s="832">
        <v>252</v>
      </c>
      <c r="P242" s="849">
        <v>1</v>
      </c>
      <c r="Q242" s="849">
        <v>254</v>
      </c>
      <c r="R242" s="837">
        <v>0.20239043824701194</v>
      </c>
      <c r="S242" s="850">
        <v>254</v>
      </c>
    </row>
    <row r="243" spans="1:19" ht="14.4" customHeight="1" x14ac:dyDescent="0.3">
      <c r="A243" s="831" t="s">
        <v>3664</v>
      </c>
      <c r="B243" s="832" t="s">
        <v>3665</v>
      </c>
      <c r="C243" s="832" t="s">
        <v>583</v>
      </c>
      <c r="D243" s="832" t="s">
        <v>3641</v>
      </c>
      <c r="E243" s="832" t="s">
        <v>3661</v>
      </c>
      <c r="F243" s="832" t="s">
        <v>3704</v>
      </c>
      <c r="G243" s="832" t="s">
        <v>3705</v>
      </c>
      <c r="H243" s="849">
        <v>8</v>
      </c>
      <c r="I243" s="849">
        <v>296</v>
      </c>
      <c r="J243" s="832">
        <v>1</v>
      </c>
      <c r="K243" s="832">
        <v>37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3664</v>
      </c>
      <c r="B244" s="832" t="s">
        <v>3665</v>
      </c>
      <c r="C244" s="832" t="s">
        <v>583</v>
      </c>
      <c r="D244" s="832" t="s">
        <v>3641</v>
      </c>
      <c r="E244" s="832" t="s">
        <v>3661</v>
      </c>
      <c r="F244" s="832" t="s">
        <v>3710</v>
      </c>
      <c r="G244" s="832" t="s">
        <v>3711</v>
      </c>
      <c r="H244" s="849">
        <v>133</v>
      </c>
      <c r="I244" s="849">
        <v>33383</v>
      </c>
      <c r="J244" s="832">
        <v>1</v>
      </c>
      <c r="K244" s="832">
        <v>251</v>
      </c>
      <c r="L244" s="849">
        <v>160</v>
      </c>
      <c r="M244" s="849">
        <v>40320</v>
      </c>
      <c r="N244" s="832">
        <v>1.207800377437618</v>
      </c>
      <c r="O244" s="832">
        <v>252</v>
      </c>
      <c r="P244" s="849">
        <v>127</v>
      </c>
      <c r="Q244" s="849">
        <v>32258</v>
      </c>
      <c r="R244" s="837">
        <v>0.96630021268310218</v>
      </c>
      <c r="S244" s="850">
        <v>254</v>
      </c>
    </row>
    <row r="245" spans="1:19" ht="14.4" customHeight="1" x14ac:dyDescent="0.3">
      <c r="A245" s="831" t="s">
        <v>3664</v>
      </c>
      <c r="B245" s="832" t="s">
        <v>3665</v>
      </c>
      <c r="C245" s="832" t="s">
        <v>583</v>
      </c>
      <c r="D245" s="832" t="s">
        <v>1863</v>
      </c>
      <c r="E245" s="832" t="s">
        <v>3666</v>
      </c>
      <c r="F245" s="832" t="s">
        <v>3668</v>
      </c>
      <c r="G245" s="832" t="s">
        <v>3669</v>
      </c>
      <c r="H245" s="849">
        <v>1.5</v>
      </c>
      <c r="I245" s="849">
        <v>226.5</v>
      </c>
      <c r="J245" s="832">
        <v>1</v>
      </c>
      <c r="K245" s="832">
        <v>151</v>
      </c>
      <c r="L245" s="849">
        <v>2.0999999999999996</v>
      </c>
      <c r="M245" s="849">
        <v>146.37</v>
      </c>
      <c r="N245" s="832">
        <v>0.64622516556291387</v>
      </c>
      <c r="O245" s="832">
        <v>69.700000000000017</v>
      </c>
      <c r="P245" s="849">
        <v>1.2999999999999998</v>
      </c>
      <c r="Q245" s="849">
        <v>90.61</v>
      </c>
      <c r="R245" s="837">
        <v>0.40004415011037525</v>
      </c>
      <c r="S245" s="850">
        <v>69.7</v>
      </c>
    </row>
    <row r="246" spans="1:19" ht="14.4" customHeight="1" x14ac:dyDescent="0.3">
      <c r="A246" s="831" t="s">
        <v>3664</v>
      </c>
      <c r="B246" s="832" t="s">
        <v>3665</v>
      </c>
      <c r="C246" s="832" t="s">
        <v>583</v>
      </c>
      <c r="D246" s="832" t="s">
        <v>1863</v>
      </c>
      <c r="E246" s="832" t="s">
        <v>3666</v>
      </c>
      <c r="F246" s="832" t="s">
        <v>3670</v>
      </c>
      <c r="G246" s="832" t="s">
        <v>3671</v>
      </c>
      <c r="H246" s="849">
        <v>2.6</v>
      </c>
      <c r="I246" s="849">
        <v>659.2299999999999</v>
      </c>
      <c r="J246" s="832">
        <v>1</v>
      </c>
      <c r="K246" s="832">
        <v>253.54999999999995</v>
      </c>
      <c r="L246" s="849">
        <v>3.6</v>
      </c>
      <c r="M246" s="849">
        <v>1323.7199999999998</v>
      </c>
      <c r="N246" s="832">
        <v>2.0079790058098084</v>
      </c>
      <c r="O246" s="832">
        <v>367.69999999999993</v>
      </c>
      <c r="P246" s="849">
        <v>6.8</v>
      </c>
      <c r="Q246" s="849">
        <v>1938.6799999999998</v>
      </c>
      <c r="R246" s="837">
        <v>2.9408249017793486</v>
      </c>
      <c r="S246" s="850">
        <v>285.09999999999997</v>
      </c>
    </row>
    <row r="247" spans="1:19" ht="14.4" customHeight="1" x14ac:dyDescent="0.3">
      <c r="A247" s="831" t="s">
        <v>3664</v>
      </c>
      <c r="B247" s="832" t="s">
        <v>3665</v>
      </c>
      <c r="C247" s="832" t="s">
        <v>583</v>
      </c>
      <c r="D247" s="832" t="s">
        <v>1863</v>
      </c>
      <c r="E247" s="832" t="s">
        <v>3666</v>
      </c>
      <c r="F247" s="832" t="s">
        <v>3673</v>
      </c>
      <c r="G247" s="832" t="s">
        <v>965</v>
      </c>
      <c r="H247" s="849">
        <v>3</v>
      </c>
      <c r="I247" s="849">
        <v>41.22</v>
      </c>
      <c r="J247" s="832">
        <v>1</v>
      </c>
      <c r="K247" s="832">
        <v>13.74</v>
      </c>
      <c r="L247" s="849">
        <v>7</v>
      </c>
      <c r="M247" s="849">
        <v>96.18</v>
      </c>
      <c r="N247" s="832">
        <v>2.3333333333333335</v>
      </c>
      <c r="O247" s="832">
        <v>13.74</v>
      </c>
      <c r="P247" s="849">
        <v>1</v>
      </c>
      <c r="Q247" s="849">
        <v>13.37</v>
      </c>
      <c r="R247" s="837">
        <v>0.32435710819990293</v>
      </c>
      <c r="S247" s="850">
        <v>13.37</v>
      </c>
    </row>
    <row r="248" spans="1:19" ht="14.4" customHeight="1" x14ac:dyDescent="0.3">
      <c r="A248" s="831" t="s">
        <v>3664</v>
      </c>
      <c r="B248" s="832" t="s">
        <v>3665</v>
      </c>
      <c r="C248" s="832" t="s">
        <v>583</v>
      </c>
      <c r="D248" s="832" t="s">
        <v>1863</v>
      </c>
      <c r="E248" s="832" t="s">
        <v>3666</v>
      </c>
      <c r="F248" s="832" t="s">
        <v>3676</v>
      </c>
      <c r="G248" s="832" t="s">
        <v>663</v>
      </c>
      <c r="H248" s="849">
        <v>0.8</v>
      </c>
      <c r="I248" s="849">
        <v>56.56</v>
      </c>
      <c r="J248" s="832">
        <v>1</v>
      </c>
      <c r="K248" s="832">
        <v>70.7</v>
      </c>
      <c r="L248" s="849">
        <v>0.6</v>
      </c>
      <c r="M248" s="849">
        <v>51.059999999999995</v>
      </c>
      <c r="N248" s="832">
        <v>0.90275813295615259</v>
      </c>
      <c r="O248" s="832">
        <v>85.1</v>
      </c>
      <c r="P248" s="849">
        <v>1.8</v>
      </c>
      <c r="Q248" s="849">
        <v>108.56</v>
      </c>
      <c r="R248" s="837">
        <v>1.9193776520509194</v>
      </c>
      <c r="S248" s="850">
        <v>60.31111111111111</v>
      </c>
    </row>
    <row r="249" spans="1:19" ht="14.4" customHeight="1" x14ac:dyDescent="0.3">
      <c r="A249" s="831" t="s">
        <v>3664</v>
      </c>
      <c r="B249" s="832" t="s">
        <v>3665</v>
      </c>
      <c r="C249" s="832" t="s">
        <v>583</v>
      </c>
      <c r="D249" s="832" t="s">
        <v>1863</v>
      </c>
      <c r="E249" s="832" t="s">
        <v>3666</v>
      </c>
      <c r="F249" s="832" t="s">
        <v>3677</v>
      </c>
      <c r="G249" s="832" t="s">
        <v>3678</v>
      </c>
      <c r="H249" s="849">
        <v>0.1</v>
      </c>
      <c r="I249" s="849">
        <v>6.97</v>
      </c>
      <c r="J249" s="832">
        <v>1</v>
      </c>
      <c r="K249" s="832">
        <v>69.699999999999989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3664</v>
      </c>
      <c r="B250" s="832" t="s">
        <v>3665</v>
      </c>
      <c r="C250" s="832" t="s">
        <v>583</v>
      </c>
      <c r="D250" s="832" t="s">
        <v>1863</v>
      </c>
      <c r="E250" s="832" t="s">
        <v>3666</v>
      </c>
      <c r="F250" s="832" t="s">
        <v>3679</v>
      </c>
      <c r="G250" s="832" t="s">
        <v>658</v>
      </c>
      <c r="H250" s="849">
        <v>0.4</v>
      </c>
      <c r="I250" s="849">
        <v>260</v>
      </c>
      <c r="J250" s="832">
        <v>1</v>
      </c>
      <c r="K250" s="832">
        <v>650</v>
      </c>
      <c r="L250" s="849">
        <v>1.7999999999999998</v>
      </c>
      <c r="M250" s="849">
        <v>1170</v>
      </c>
      <c r="N250" s="832">
        <v>4.5</v>
      </c>
      <c r="O250" s="832">
        <v>650.00000000000011</v>
      </c>
      <c r="P250" s="849">
        <v>0.8</v>
      </c>
      <c r="Q250" s="849">
        <v>428.52</v>
      </c>
      <c r="R250" s="837">
        <v>1.6481538461538461</v>
      </c>
      <c r="S250" s="850">
        <v>535.65</v>
      </c>
    </row>
    <row r="251" spans="1:19" ht="14.4" customHeight="1" x14ac:dyDescent="0.3">
      <c r="A251" s="831" t="s">
        <v>3664</v>
      </c>
      <c r="B251" s="832" t="s">
        <v>3665</v>
      </c>
      <c r="C251" s="832" t="s">
        <v>583</v>
      </c>
      <c r="D251" s="832" t="s">
        <v>1863</v>
      </c>
      <c r="E251" s="832" t="s">
        <v>3666</v>
      </c>
      <c r="F251" s="832" t="s">
        <v>3680</v>
      </c>
      <c r="G251" s="832" t="s">
        <v>661</v>
      </c>
      <c r="H251" s="849"/>
      <c r="I251" s="849"/>
      <c r="J251" s="832"/>
      <c r="K251" s="832"/>
      <c r="L251" s="849">
        <v>1</v>
      </c>
      <c r="M251" s="849">
        <v>16.8</v>
      </c>
      <c r="N251" s="832"/>
      <c r="O251" s="832">
        <v>16.8</v>
      </c>
      <c r="P251" s="849">
        <v>3</v>
      </c>
      <c r="Q251" s="849">
        <v>50.400000000000006</v>
      </c>
      <c r="R251" s="837"/>
      <c r="S251" s="850">
        <v>16.8</v>
      </c>
    </row>
    <row r="252" spans="1:19" ht="14.4" customHeight="1" x14ac:dyDescent="0.3">
      <c r="A252" s="831" t="s">
        <v>3664</v>
      </c>
      <c r="B252" s="832" t="s">
        <v>3665</v>
      </c>
      <c r="C252" s="832" t="s">
        <v>583</v>
      </c>
      <c r="D252" s="832" t="s">
        <v>1863</v>
      </c>
      <c r="E252" s="832" t="s">
        <v>3666</v>
      </c>
      <c r="F252" s="832" t="s">
        <v>3684</v>
      </c>
      <c r="G252" s="832" t="s">
        <v>828</v>
      </c>
      <c r="H252" s="849"/>
      <c r="I252" s="849"/>
      <c r="J252" s="832"/>
      <c r="K252" s="832"/>
      <c r="L252" s="849"/>
      <c r="M252" s="849"/>
      <c r="N252" s="832"/>
      <c r="O252" s="832"/>
      <c r="P252" s="849">
        <v>0.06</v>
      </c>
      <c r="Q252" s="849">
        <v>12.04</v>
      </c>
      <c r="R252" s="837"/>
      <c r="S252" s="850">
        <v>200.66666666666666</v>
      </c>
    </row>
    <row r="253" spans="1:19" ht="14.4" customHeight="1" x14ac:dyDescent="0.3">
      <c r="A253" s="831" t="s">
        <v>3664</v>
      </c>
      <c r="B253" s="832" t="s">
        <v>3665</v>
      </c>
      <c r="C253" s="832" t="s">
        <v>583</v>
      </c>
      <c r="D253" s="832" t="s">
        <v>1863</v>
      </c>
      <c r="E253" s="832" t="s">
        <v>3666</v>
      </c>
      <c r="F253" s="832" t="s">
        <v>3685</v>
      </c>
      <c r="G253" s="832" t="s">
        <v>828</v>
      </c>
      <c r="H253" s="849">
        <v>1</v>
      </c>
      <c r="I253" s="849">
        <v>243.4</v>
      </c>
      <c r="J253" s="832">
        <v>1</v>
      </c>
      <c r="K253" s="832">
        <v>243.4</v>
      </c>
      <c r="L253" s="849">
        <v>1.1499999999999999</v>
      </c>
      <c r="M253" s="849">
        <v>279.90999999999997</v>
      </c>
      <c r="N253" s="832">
        <v>1.1499999999999999</v>
      </c>
      <c r="O253" s="832">
        <v>243.39999999999998</v>
      </c>
      <c r="P253" s="849">
        <v>1.7</v>
      </c>
      <c r="Q253" s="849">
        <v>413.78</v>
      </c>
      <c r="R253" s="837">
        <v>1.7</v>
      </c>
      <c r="S253" s="850">
        <v>243.39999999999998</v>
      </c>
    </row>
    <row r="254" spans="1:19" ht="14.4" customHeight="1" x14ac:dyDescent="0.3">
      <c r="A254" s="831" t="s">
        <v>3664</v>
      </c>
      <c r="B254" s="832" t="s">
        <v>3665</v>
      </c>
      <c r="C254" s="832" t="s">
        <v>583</v>
      </c>
      <c r="D254" s="832" t="s">
        <v>1863</v>
      </c>
      <c r="E254" s="832" t="s">
        <v>3666</v>
      </c>
      <c r="F254" s="832" t="s">
        <v>3686</v>
      </c>
      <c r="G254" s="832" t="s">
        <v>3687</v>
      </c>
      <c r="H254" s="849">
        <v>0.2</v>
      </c>
      <c r="I254" s="849">
        <v>7.5</v>
      </c>
      <c r="J254" s="832">
        <v>1</v>
      </c>
      <c r="K254" s="832">
        <v>37.5</v>
      </c>
      <c r="L254" s="849">
        <v>0.89999999999999991</v>
      </c>
      <c r="M254" s="849">
        <v>33.75</v>
      </c>
      <c r="N254" s="832">
        <v>4.5</v>
      </c>
      <c r="O254" s="832">
        <v>37.500000000000007</v>
      </c>
      <c r="P254" s="849"/>
      <c r="Q254" s="849"/>
      <c r="R254" s="837"/>
      <c r="S254" s="850"/>
    </row>
    <row r="255" spans="1:19" ht="14.4" customHeight="1" x14ac:dyDescent="0.3">
      <c r="A255" s="831" t="s">
        <v>3664</v>
      </c>
      <c r="B255" s="832" t="s">
        <v>3665</v>
      </c>
      <c r="C255" s="832" t="s">
        <v>583</v>
      </c>
      <c r="D255" s="832" t="s">
        <v>1863</v>
      </c>
      <c r="E255" s="832" t="s">
        <v>3666</v>
      </c>
      <c r="F255" s="832" t="s">
        <v>3689</v>
      </c>
      <c r="G255" s="832" t="s">
        <v>1546</v>
      </c>
      <c r="H255" s="849"/>
      <c r="I255" s="849"/>
      <c r="J255" s="832"/>
      <c r="K255" s="832"/>
      <c r="L255" s="849"/>
      <c r="M255" s="849"/>
      <c r="N255" s="832"/>
      <c r="O255" s="832"/>
      <c r="P255" s="849">
        <v>0.4</v>
      </c>
      <c r="Q255" s="849">
        <v>19.760000000000002</v>
      </c>
      <c r="R255" s="837"/>
      <c r="S255" s="850">
        <v>49.4</v>
      </c>
    </row>
    <row r="256" spans="1:19" ht="14.4" customHeight="1" x14ac:dyDescent="0.3">
      <c r="A256" s="831" t="s">
        <v>3664</v>
      </c>
      <c r="B256" s="832" t="s">
        <v>3665</v>
      </c>
      <c r="C256" s="832" t="s">
        <v>583</v>
      </c>
      <c r="D256" s="832" t="s">
        <v>1863</v>
      </c>
      <c r="E256" s="832" t="s">
        <v>3690</v>
      </c>
      <c r="F256" s="832" t="s">
        <v>3691</v>
      </c>
      <c r="G256" s="832" t="s">
        <v>3692</v>
      </c>
      <c r="H256" s="849"/>
      <c r="I256" s="849"/>
      <c r="J256" s="832"/>
      <c r="K256" s="832"/>
      <c r="L256" s="849">
        <v>1</v>
      </c>
      <c r="M256" s="849">
        <v>242.64</v>
      </c>
      <c r="N256" s="832"/>
      <c r="O256" s="832">
        <v>242.64</v>
      </c>
      <c r="P256" s="849"/>
      <c r="Q256" s="849"/>
      <c r="R256" s="837"/>
      <c r="S256" s="850"/>
    </row>
    <row r="257" spans="1:19" ht="14.4" customHeight="1" x14ac:dyDescent="0.3">
      <c r="A257" s="831" t="s">
        <v>3664</v>
      </c>
      <c r="B257" s="832" t="s">
        <v>3665</v>
      </c>
      <c r="C257" s="832" t="s">
        <v>583</v>
      </c>
      <c r="D257" s="832" t="s">
        <v>1863</v>
      </c>
      <c r="E257" s="832" t="s">
        <v>3690</v>
      </c>
      <c r="F257" s="832" t="s">
        <v>3693</v>
      </c>
      <c r="G257" s="832" t="s">
        <v>3694</v>
      </c>
      <c r="H257" s="849">
        <v>1</v>
      </c>
      <c r="I257" s="849">
        <v>242.64</v>
      </c>
      <c r="J257" s="832">
        <v>1</v>
      </c>
      <c r="K257" s="832">
        <v>242.64</v>
      </c>
      <c r="L257" s="849">
        <v>2</v>
      </c>
      <c r="M257" s="849">
        <v>485.28</v>
      </c>
      <c r="N257" s="832">
        <v>2</v>
      </c>
      <c r="O257" s="832">
        <v>242.64</v>
      </c>
      <c r="P257" s="849">
        <v>2</v>
      </c>
      <c r="Q257" s="849">
        <v>485.28</v>
      </c>
      <c r="R257" s="837">
        <v>2</v>
      </c>
      <c r="S257" s="850">
        <v>242.64</v>
      </c>
    </row>
    <row r="258" spans="1:19" ht="14.4" customHeight="1" x14ac:dyDescent="0.3">
      <c r="A258" s="831" t="s">
        <v>3664</v>
      </c>
      <c r="B258" s="832" t="s">
        <v>3665</v>
      </c>
      <c r="C258" s="832" t="s">
        <v>583</v>
      </c>
      <c r="D258" s="832" t="s">
        <v>1863</v>
      </c>
      <c r="E258" s="832" t="s">
        <v>3690</v>
      </c>
      <c r="F258" s="832" t="s">
        <v>3697</v>
      </c>
      <c r="G258" s="832" t="s">
        <v>3698</v>
      </c>
      <c r="H258" s="849">
        <v>38</v>
      </c>
      <c r="I258" s="849">
        <v>17062</v>
      </c>
      <c r="J258" s="832">
        <v>1</v>
      </c>
      <c r="K258" s="832">
        <v>449</v>
      </c>
      <c r="L258" s="849">
        <v>41</v>
      </c>
      <c r="M258" s="849">
        <v>18409</v>
      </c>
      <c r="N258" s="832">
        <v>1.0789473684210527</v>
      </c>
      <c r="O258" s="832">
        <v>449</v>
      </c>
      <c r="P258" s="849">
        <v>36</v>
      </c>
      <c r="Q258" s="849">
        <v>16164</v>
      </c>
      <c r="R258" s="837">
        <v>0.94736842105263153</v>
      </c>
      <c r="S258" s="850">
        <v>449</v>
      </c>
    </row>
    <row r="259" spans="1:19" ht="14.4" customHeight="1" x14ac:dyDescent="0.3">
      <c r="A259" s="831" t="s">
        <v>3664</v>
      </c>
      <c r="B259" s="832" t="s">
        <v>3665</v>
      </c>
      <c r="C259" s="832" t="s">
        <v>583</v>
      </c>
      <c r="D259" s="832" t="s">
        <v>1863</v>
      </c>
      <c r="E259" s="832" t="s">
        <v>3690</v>
      </c>
      <c r="F259" s="832" t="s">
        <v>3699</v>
      </c>
      <c r="G259" s="832" t="s">
        <v>3698</v>
      </c>
      <c r="H259" s="849">
        <v>24</v>
      </c>
      <c r="I259" s="849">
        <v>12000</v>
      </c>
      <c r="J259" s="832">
        <v>1</v>
      </c>
      <c r="K259" s="832">
        <v>500</v>
      </c>
      <c r="L259" s="849">
        <v>9</v>
      </c>
      <c r="M259" s="849">
        <v>4500</v>
      </c>
      <c r="N259" s="832">
        <v>0.375</v>
      </c>
      <c r="O259" s="832">
        <v>500</v>
      </c>
      <c r="P259" s="849">
        <v>13</v>
      </c>
      <c r="Q259" s="849">
        <v>6500</v>
      </c>
      <c r="R259" s="837">
        <v>0.54166666666666663</v>
      </c>
      <c r="S259" s="850">
        <v>500</v>
      </c>
    </row>
    <row r="260" spans="1:19" ht="14.4" customHeight="1" x14ac:dyDescent="0.3">
      <c r="A260" s="831" t="s">
        <v>3664</v>
      </c>
      <c r="B260" s="832" t="s">
        <v>3665</v>
      </c>
      <c r="C260" s="832" t="s">
        <v>583</v>
      </c>
      <c r="D260" s="832" t="s">
        <v>1863</v>
      </c>
      <c r="E260" s="832" t="s">
        <v>3661</v>
      </c>
      <c r="F260" s="832" t="s">
        <v>3700</v>
      </c>
      <c r="G260" s="832" t="s">
        <v>3701</v>
      </c>
      <c r="H260" s="849">
        <v>6</v>
      </c>
      <c r="I260" s="849">
        <v>468</v>
      </c>
      <c r="J260" s="832">
        <v>1</v>
      </c>
      <c r="K260" s="832">
        <v>78</v>
      </c>
      <c r="L260" s="849">
        <v>7</v>
      </c>
      <c r="M260" s="849">
        <v>546</v>
      </c>
      <c r="N260" s="832">
        <v>1.1666666666666667</v>
      </c>
      <c r="O260" s="832">
        <v>78</v>
      </c>
      <c r="P260" s="849">
        <v>11</v>
      </c>
      <c r="Q260" s="849">
        <v>869</v>
      </c>
      <c r="R260" s="837">
        <v>1.8568376068376069</v>
      </c>
      <c r="S260" s="850">
        <v>79</v>
      </c>
    </row>
    <row r="261" spans="1:19" ht="14.4" customHeight="1" x14ac:dyDescent="0.3">
      <c r="A261" s="831" t="s">
        <v>3664</v>
      </c>
      <c r="B261" s="832" t="s">
        <v>3665</v>
      </c>
      <c r="C261" s="832" t="s">
        <v>583</v>
      </c>
      <c r="D261" s="832" t="s">
        <v>1863</v>
      </c>
      <c r="E261" s="832" t="s">
        <v>3661</v>
      </c>
      <c r="F261" s="832" t="s">
        <v>3702</v>
      </c>
      <c r="G261" s="832" t="s">
        <v>3703</v>
      </c>
      <c r="H261" s="849">
        <v>81</v>
      </c>
      <c r="I261" s="849">
        <v>11907</v>
      </c>
      <c r="J261" s="832">
        <v>1</v>
      </c>
      <c r="K261" s="832">
        <v>147</v>
      </c>
      <c r="L261" s="849">
        <v>92</v>
      </c>
      <c r="M261" s="849">
        <v>13524</v>
      </c>
      <c r="N261" s="832">
        <v>1.1358024691358024</v>
      </c>
      <c r="O261" s="832">
        <v>147</v>
      </c>
      <c r="P261" s="849">
        <v>132</v>
      </c>
      <c r="Q261" s="849">
        <v>19932</v>
      </c>
      <c r="R261" s="837">
        <v>1.6739732930209121</v>
      </c>
      <c r="S261" s="850">
        <v>151</v>
      </c>
    </row>
    <row r="262" spans="1:19" ht="14.4" customHeight="1" x14ac:dyDescent="0.3">
      <c r="A262" s="831" t="s">
        <v>3664</v>
      </c>
      <c r="B262" s="832" t="s">
        <v>3665</v>
      </c>
      <c r="C262" s="832" t="s">
        <v>583</v>
      </c>
      <c r="D262" s="832" t="s">
        <v>1863</v>
      </c>
      <c r="E262" s="832" t="s">
        <v>3661</v>
      </c>
      <c r="F262" s="832" t="s">
        <v>3704</v>
      </c>
      <c r="G262" s="832" t="s">
        <v>3705</v>
      </c>
      <c r="H262" s="849">
        <v>11</v>
      </c>
      <c r="I262" s="849">
        <v>407</v>
      </c>
      <c r="J262" s="832">
        <v>1</v>
      </c>
      <c r="K262" s="832">
        <v>37</v>
      </c>
      <c r="L262" s="849">
        <v>6</v>
      </c>
      <c r="M262" s="849">
        <v>222</v>
      </c>
      <c r="N262" s="832">
        <v>0.54545454545454541</v>
      </c>
      <c r="O262" s="832">
        <v>37</v>
      </c>
      <c r="P262" s="849">
        <v>19</v>
      </c>
      <c r="Q262" s="849">
        <v>722</v>
      </c>
      <c r="R262" s="837">
        <v>1.7739557739557739</v>
      </c>
      <c r="S262" s="850">
        <v>38</v>
      </c>
    </row>
    <row r="263" spans="1:19" ht="14.4" customHeight="1" x14ac:dyDescent="0.3">
      <c r="A263" s="831" t="s">
        <v>3664</v>
      </c>
      <c r="B263" s="832" t="s">
        <v>3665</v>
      </c>
      <c r="C263" s="832" t="s">
        <v>583</v>
      </c>
      <c r="D263" s="832" t="s">
        <v>1863</v>
      </c>
      <c r="E263" s="832" t="s">
        <v>3661</v>
      </c>
      <c r="F263" s="832" t="s">
        <v>3706</v>
      </c>
      <c r="G263" s="832" t="s">
        <v>3707</v>
      </c>
      <c r="H263" s="849">
        <v>5</v>
      </c>
      <c r="I263" s="849">
        <v>580</v>
      </c>
      <c r="J263" s="832">
        <v>1</v>
      </c>
      <c r="K263" s="832">
        <v>116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3664</v>
      </c>
      <c r="B264" s="832" t="s">
        <v>3665</v>
      </c>
      <c r="C264" s="832" t="s">
        <v>583</v>
      </c>
      <c r="D264" s="832" t="s">
        <v>1863</v>
      </c>
      <c r="E264" s="832" t="s">
        <v>3661</v>
      </c>
      <c r="F264" s="832" t="s">
        <v>3708</v>
      </c>
      <c r="G264" s="832" t="s">
        <v>3709</v>
      </c>
      <c r="H264" s="849">
        <v>2</v>
      </c>
      <c r="I264" s="849">
        <v>258</v>
      </c>
      <c r="J264" s="832">
        <v>1</v>
      </c>
      <c r="K264" s="832">
        <v>129</v>
      </c>
      <c r="L264" s="849">
        <v>2</v>
      </c>
      <c r="M264" s="849">
        <v>260</v>
      </c>
      <c r="N264" s="832">
        <v>1.0077519379844961</v>
      </c>
      <c r="O264" s="832">
        <v>130</v>
      </c>
      <c r="P264" s="849">
        <v>16</v>
      </c>
      <c r="Q264" s="849">
        <v>2096</v>
      </c>
      <c r="R264" s="837">
        <v>8.1240310077519382</v>
      </c>
      <c r="S264" s="850">
        <v>131</v>
      </c>
    </row>
    <row r="265" spans="1:19" ht="14.4" customHeight="1" x14ac:dyDescent="0.3">
      <c r="A265" s="831" t="s">
        <v>3664</v>
      </c>
      <c r="B265" s="832" t="s">
        <v>3665</v>
      </c>
      <c r="C265" s="832" t="s">
        <v>583</v>
      </c>
      <c r="D265" s="832" t="s">
        <v>1863</v>
      </c>
      <c r="E265" s="832" t="s">
        <v>3661</v>
      </c>
      <c r="F265" s="832" t="s">
        <v>3710</v>
      </c>
      <c r="G265" s="832" t="s">
        <v>3711</v>
      </c>
      <c r="H265" s="849"/>
      <c r="I265" s="849"/>
      <c r="J265" s="832"/>
      <c r="K265" s="832"/>
      <c r="L265" s="849">
        <v>1</v>
      </c>
      <c r="M265" s="849">
        <v>252</v>
      </c>
      <c r="N265" s="832"/>
      <c r="O265" s="832">
        <v>252</v>
      </c>
      <c r="P265" s="849"/>
      <c r="Q265" s="849"/>
      <c r="R265" s="837"/>
      <c r="S265" s="850"/>
    </row>
    <row r="266" spans="1:19" ht="14.4" customHeight="1" x14ac:dyDescent="0.3">
      <c r="A266" s="831" t="s">
        <v>3664</v>
      </c>
      <c r="B266" s="832" t="s">
        <v>3665</v>
      </c>
      <c r="C266" s="832" t="s">
        <v>583</v>
      </c>
      <c r="D266" s="832" t="s">
        <v>1863</v>
      </c>
      <c r="E266" s="832" t="s">
        <v>3661</v>
      </c>
      <c r="F266" s="832" t="s">
        <v>3712</v>
      </c>
      <c r="G266" s="832" t="s">
        <v>3713</v>
      </c>
      <c r="H266" s="849">
        <v>7</v>
      </c>
      <c r="I266" s="849">
        <v>4907</v>
      </c>
      <c r="J266" s="832">
        <v>1</v>
      </c>
      <c r="K266" s="832">
        <v>701</v>
      </c>
      <c r="L266" s="849">
        <v>6</v>
      </c>
      <c r="M266" s="849">
        <v>4212</v>
      </c>
      <c r="N266" s="832">
        <v>0.85836560016303243</v>
      </c>
      <c r="O266" s="832">
        <v>702</v>
      </c>
      <c r="P266" s="849">
        <v>13</v>
      </c>
      <c r="Q266" s="849">
        <v>9191</v>
      </c>
      <c r="R266" s="837">
        <v>1.8730385164051355</v>
      </c>
      <c r="S266" s="850">
        <v>707</v>
      </c>
    </row>
    <row r="267" spans="1:19" ht="14.4" customHeight="1" x14ac:dyDescent="0.3">
      <c r="A267" s="831" t="s">
        <v>3664</v>
      </c>
      <c r="B267" s="832" t="s">
        <v>3665</v>
      </c>
      <c r="C267" s="832" t="s">
        <v>583</v>
      </c>
      <c r="D267" s="832" t="s">
        <v>1863</v>
      </c>
      <c r="E267" s="832" t="s">
        <v>3661</v>
      </c>
      <c r="F267" s="832" t="s">
        <v>3714</v>
      </c>
      <c r="G267" s="832" t="s">
        <v>3715</v>
      </c>
      <c r="H267" s="849">
        <v>1</v>
      </c>
      <c r="I267" s="849">
        <v>355</v>
      </c>
      <c r="J267" s="832">
        <v>1</v>
      </c>
      <c r="K267" s="832">
        <v>355</v>
      </c>
      <c r="L267" s="849"/>
      <c r="M267" s="849"/>
      <c r="N267" s="832"/>
      <c r="O267" s="832"/>
      <c r="P267" s="849">
        <v>1</v>
      </c>
      <c r="Q267" s="849">
        <v>358</v>
      </c>
      <c r="R267" s="837">
        <v>1.0084507042253521</v>
      </c>
      <c r="S267" s="850">
        <v>358</v>
      </c>
    </row>
    <row r="268" spans="1:19" ht="14.4" customHeight="1" x14ac:dyDescent="0.3">
      <c r="A268" s="831" t="s">
        <v>3664</v>
      </c>
      <c r="B268" s="832" t="s">
        <v>3665</v>
      </c>
      <c r="C268" s="832" t="s">
        <v>583</v>
      </c>
      <c r="D268" s="832" t="s">
        <v>1863</v>
      </c>
      <c r="E268" s="832" t="s">
        <v>3661</v>
      </c>
      <c r="F268" s="832" t="s">
        <v>3718</v>
      </c>
      <c r="G268" s="832" t="s">
        <v>3719</v>
      </c>
      <c r="H268" s="849">
        <v>88</v>
      </c>
      <c r="I268" s="849">
        <v>2933.33</v>
      </c>
      <c r="J268" s="832">
        <v>1</v>
      </c>
      <c r="K268" s="832">
        <v>33.333295454545457</v>
      </c>
      <c r="L268" s="849">
        <v>61</v>
      </c>
      <c r="M268" s="849">
        <v>2033.33</v>
      </c>
      <c r="N268" s="832">
        <v>0.69318146952439719</v>
      </c>
      <c r="O268" s="832">
        <v>33.333278688524587</v>
      </c>
      <c r="P268" s="849">
        <v>107</v>
      </c>
      <c r="Q268" s="849">
        <v>3566.66</v>
      </c>
      <c r="R268" s="837">
        <v>1.2159081998956818</v>
      </c>
      <c r="S268" s="850">
        <v>33.33327102803738</v>
      </c>
    </row>
    <row r="269" spans="1:19" ht="14.4" customHeight="1" x14ac:dyDescent="0.3">
      <c r="A269" s="831" t="s">
        <v>3664</v>
      </c>
      <c r="B269" s="832" t="s">
        <v>3665</v>
      </c>
      <c r="C269" s="832" t="s">
        <v>583</v>
      </c>
      <c r="D269" s="832" t="s">
        <v>1863</v>
      </c>
      <c r="E269" s="832" t="s">
        <v>3661</v>
      </c>
      <c r="F269" s="832" t="s">
        <v>3722</v>
      </c>
      <c r="G269" s="832" t="s">
        <v>3723</v>
      </c>
      <c r="H269" s="849">
        <v>184</v>
      </c>
      <c r="I269" s="849">
        <v>22080</v>
      </c>
      <c r="J269" s="832">
        <v>1</v>
      </c>
      <c r="K269" s="832">
        <v>120</v>
      </c>
      <c r="L269" s="849">
        <v>204</v>
      </c>
      <c r="M269" s="849">
        <v>24684</v>
      </c>
      <c r="N269" s="832">
        <v>1.1179347826086956</v>
      </c>
      <c r="O269" s="832">
        <v>121</v>
      </c>
      <c r="P269" s="849">
        <v>252</v>
      </c>
      <c r="Q269" s="849">
        <v>30744</v>
      </c>
      <c r="R269" s="837">
        <v>1.392391304347826</v>
      </c>
      <c r="S269" s="850">
        <v>122</v>
      </c>
    </row>
    <row r="270" spans="1:19" ht="14.4" customHeight="1" x14ac:dyDescent="0.3">
      <c r="A270" s="831" t="s">
        <v>3664</v>
      </c>
      <c r="B270" s="832" t="s">
        <v>3665</v>
      </c>
      <c r="C270" s="832" t="s">
        <v>583</v>
      </c>
      <c r="D270" s="832" t="s">
        <v>1863</v>
      </c>
      <c r="E270" s="832" t="s">
        <v>3661</v>
      </c>
      <c r="F270" s="832" t="s">
        <v>3726</v>
      </c>
      <c r="G270" s="832" t="s">
        <v>3727</v>
      </c>
      <c r="H270" s="849">
        <v>1</v>
      </c>
      <c r="I270" s="849">
        <v>74</v>
      </c>
      <c r="J270" s="832">
        <v>1</v>
      </c>
      <c r="K270" s="832">
        <v>74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3664</v>
      </c>
      <c r="B271" s="832" t="s">
        <v>3665</v>
      </c>
      <c r="C271" s="832" t="s">
        <v>583</v>
      </c>
      <c r="D271" s="832" t="s">
        <v>1863</v>
      </c>
      <c r="E271" s="832" t="s">
        <v>3661</v>
      </c>
      <c r="F271" s="832" t="s">
        <v>3728</v>
      </c>
      <c r="G271" s="832" t="s">
        <v>3729</v>
      </c>
      <c r="H271" s="849">
        <v>22</v>
      </c>
      <c r="I271" s="849">
        <v>1694</v>
      </c>
      <c r="J271" s="832">
        <v>1</v>
      </c>
      <c r="K271" s="832">
        <v>77</v>
      </c>
      <c r="L271" s="849">
        <v>27</v>
      </c>
      <c r="M271" s="849">
        <v>2079</v>
      </c>
      <c r="N271" s="832">
        <v>1.2272727272727273</v>
      </c>
      <c r="O271" s="832">
        <v>77</v>
      </c>
      <c r="P271" s="849">
        <v>38</v>
      </c>
      <c r="Q271" s="849">
        <v>2964</v>
      </c>
      <c r="R271" s="837">
        <v>1.7497048406139315</v>
      </c>
      <c r="S271" s="850">
        <v>78</v>
      </c>
    </row>
    <row r="272" spans="1:19" ht="14.4" customHeight="1" x14ac:dyDescent="0.3">
      <c r="A272" s="831" t="s">
        <v>3664</v>
      </c>
      <c r="B272" s="832" t="s">
        <v>3665</v>
      </c>
      <c r="C272" s="832" t="s">
        <v>583</v>
      </c>
      <c r="D272" s="832" t="s">
        <v>1863</v>
      </c>
      <c r="E272" s="832" t="s">
        <v>3661</v>
      </c>
      <c r="F272" s="832" t="s">
        <v>3730</v>
      </c>
      <c r="G272" s="832" t="s">
        <v>3731</v>
      </c>
      <c r="H272" s="849">
        <v>1</v>
      </c>
      <c r="I272" s="849">
        <v>619</v>
      </c>
      <c r="J272" s="832">
        <v>1</v>
      </c>
      <c r="K272" s="832">
        <v>619</v>
      </c>
      <c r="L272" s="849">
        <v>7</v>
      </c>
      <c r="M272" s="849">
        <v>4340</v>
      </c>
      <c r="N272" s="832">
        <v>7.0113085621970921</v>
      </c>
      <c r="O272" s="832">
        <v>620</v>
      </c>
      <c r="P272" s="849">
        <v>4</v>
      </c>
      <c r="Q272" s="849">
        <v>2488</v>
      </c>
      <c r="R272" s="837">
        <v>4.0193861066235863</v>
      </c>
      <c r="S272" s="850">
        <v>622</v>
      </c>
    </row>
    <row r="273" spans="1:19" ht="14.4" customHeight="1" x14ac:dyDescent="0.3">
      <c r="A273" s="831" t="s">
        <v>3664</v>
      </c>
      <c r="B273" s="832" t="s">
        <v>3665</v>
      </c>
      <c r="C273" s="832" t="s">
        <v>583</v>
      </c>
      <c r="D273" s="832" t="s">
        <v>1863</v>
      </c>
      <c r="E273" s="832" t="s">
        <v>3661</v>
      </c>
      <c r="F273" s="832" t="s">
        <v>3732</v>
      </c>
      <c r="G273" s="832" t="s">
        <v>3733</v>
      </c>
      <c r="H273" s="849">
        <v>1</v>
      </c>
      <c r="I273" s="849">
        <v>373</v>
      </c>
      <c r="J273" s="832">
        <v>1</v>
      </c>
      <c r="K273" s="832">
        <v>373</v>
      </c>
      <c r="L273" s="849">
        <v>3</v>
      </c>
      <c r="M273" s="849">
        <v>1122</v>
      </c>
      <c r="N273" s="832">
        <v>3.008042895442359</v>
      </c>
      <c r="O273" s="832">
        <v>374</v>
      </c>
      <c r="P273" s="849">
        <v>2</v>
      </c>
      <c r="Q273" s="849">
        <v>752</v>
      </c>
      <c r="R273" s="837">
        <v>2.0160857908847185</v>
      </c>
      <c r="S273" s="850">
        <v>376</v>
      </c>
    </row>
    <row r="274" spans="1:19" ht="14.4" customHeight="1" x14ac:dyDescent="0.3">
      <c r="A274" s="831" t="s">
        <v>3664</v>
      </c>
      <c r="B274" s="832" t="s">
        <v>3665</v>
      </c>
      <c r="C274" s="832" t="s">
        <v>583</v>
      </c>
      <c r="D274" s="832" t="s">
        <v>1863</v>
      </c>
      <c r="E274" s="832" t="s">
        <v>3661</v>
      </c>
      <c r="F274" s="832" t="s">
        <v>3734</v>
      </c>
      <c r="G274" s="832" t="s">
        <v>3735</v>
      </c>
      <c r="H274" s="849">
        <v>81</v>
      </c>
      <c r="I274" s="849">
        <v>14337</v>
      </c>
      <c r="J274" s="832">
        <v>1</v>
      </c>
      <c r="K274" s="832">
        <v>177</v>
      </c>
      <c r="L274" s="849">
        <v>55</v>
      </c>
      <c r="M274" s="849">
        <v>9790</v>
      </c>
      <c r="N274" s="832">
        <v>0.68284857362070173</v>
      </c>
      <c r="O274" s="832">
        <v>178</v>
      </c>
      <c r="P274" s="849">
        <v>93</v>
      </c>
      <c r="Q274" s="849">
        <v>16647</v>
      </c>
      <c r="R274" s="837">
        <v>1.1611215735509521</v>
      </c>
      <c r="S274" s="850">
        <v>179</v>
      </c>
    </row>
    <row r="275" spans="1:19" ht="14.4" customHeight="1" x14ac:dyDescent="0.3">
      <c r="A275" s="831" t="s">
        <v>3664</v>
      </c>
      <c r="B275" s="832" t="s">
        <v>3665</v>
      </c>
      <c r="C275" s="832" t="s">
        <v>583</v>
      </c>
      <c r="D275" s="832" t="s">
        <v>1863</v>
      </c>
      <c r="E275" s="832" t="s">
        <v>3661</v>
      </c>
      <c r="F275" s="832" t="s">
        <v>3736</v>
      </c>
      <c r="G275" s="832" t="s">
        <v>3737</v>
      </c>
      <c r="H275" s="849">
        <v>13</v>
      </c>
      <c r="I275" s="849">
        <v>16848</v>
      </c>
      <c r="J275" s="832">
        <v>1</v>
      </c>
      <c r="K275" s="832">
        <v>1296</v>
      </c>
      <c r="L275" s="849">
        <v>13</v>
      </c>
      <c r="M275" s="849">
        <v>16874</v>
      </c>
      <c r="N275" s="832">
        <v>1.0015432098765431</v>
      </c>
      <c r="O275" s="832">
        <v>1298</v>
      </c>
      <c r="P275" s="849">
        <v>14</v>
      </c>
      <c r="Q275" s="849">
        <v>18242</v>
      </c>
      <c r="R275" s="837">
        <v>1.0827397910731245</v>
      </c>
      <c r="S275" s="850">
        <v>1303</v>
      </c>
    </row>
    <row r="276" spans="1:19" ht="14.4" customHeight="1" x14ac:dyDescent="0.3">
      <c r="A276" s="831" t="s">
        <v>3664</v>
      </c>
      <c r="B276" s="832" t="s">
        <v>3665</v>
      </c>
      <c r="C276" s="832" t="s">
        <v>583</v>
      </c>
      <c r="D276" s="832" t="s">
        <v>3642</v>
      </c>
      <c r="E276" s="832" t="s">
        <v>3661</v>
      </c>
      <c r="F276" s="832" t="s">
        <v>3718</v>
      </c>
      <c r="G276" s="832" t="s">
        <v>3719</v>
      </c>
      <c r="H276" s="849"/>
      <c r="I276" s="849"/>
      <c r="J276" s="832"/>
      <c r="K276" s="832"/>
      <c r="L276" s="849">
        <v>1</v>
      </c>
      <c r="M276" s="849">
        <v>33.33</v>
      </c>
      <c r="N276" s="832"/>
      <c r="O276" s="832">
        <v>33.33</v>
      </c>
      <c r="P276" s="849"/>
      <c r="Q276" s="849"/>
      <c r="R276" s="837"/>
      <c r="S276" s="850"/>
    </row>
    <row r="277" spans="1:19" ht="14.4" customHeight="1" x14ac:dyDescent="0.3">
      <c r="A277" s="831" t="s">
        <v>3664</v>
      </c>
      <c r="B277" s="832" t="s">
        <v>3665</v>
      </c>
      <c r="C277" s="832" t="s">
        <v>583</v>
      </c>
      <c r="D277" s="832" t="s">
        <v>3642</v>
      </c>
      <c r="E277" s="832" t="s">
        <v>3661</v>
      </c>
      <c r="F277" s="832" t="s">
        <v>3734</v>
      </c>
      <c r="G277" s="832" t="s">
        <v>3735</v>
      </c>
      <c r="H277" s="849"/>
      <c r="I277" s="849"/>
      <c r="J277" s="832"/>
      <c r="K277" s="832"/>
      <c r="L277" s="849">
        <v>1</v>
      </c>
      <c r="M277" s="849">
        <v>178</v>
      </c>
      <c r="N277" s="832"/>
      <c r="O277" s="832">
        <v>178</v>
      </c>
      <c r="P277" s="849"/>
      <c r="Q277" s="849"/>
      <c r="R277" s="837"/>
      <c r="S277" s="850"/>
    </row>
    <row r="278" spans="1:19" ht="14.4" customHeight="1" x14ac:dyDescent="0.3">
      <c r="A278" s="831" t="s">
        <v>3664</v>
      </c>
      <c r="B278" s="832" t="s">
        <v>3665</v>
      </c>
      <c r="C278" s="832" t="s">
        <v>583</v>
      </c>
      <c r="D278" s="832" t="s">
        <v>3643</v>
      </c>
      <c r="E278" s="832" t="s">
        <v>3661</v>
      </c>
      <c r="F278" s="832" t="s">
        <v>3710</v>
      </c>
      <c r="G278" s="832" t="s">
        <v>3711</v>
      </c>
      <c r="H278" s="849"/>
      <c r="I278" s="849"/>
      <c r="J278" s="832"/>
      <c r="K278" s="832"/>
      <c r="L278" s="849">
        <v>6</v>
      </c>
      <c r="M278" s="849">
        <v>1512</v>
      </c>
      <c r="N278" s="832"/>
      <c r="O278" s="832">
        <v>252</v>
      </c>
      <c r="P278" s="849"/>
      <c r="Q278" s="849"/>
      <c r="R278" s="837"/>
      <c r="S278" s="850"/>
    </row>
    <row r="279" spans="1:19" ht="14.4" customHeight="1" x14ac:dyDescent="0.3">
      <c r="A279" s="831" t="s">
        <v>3664</v>
      </c>
      <c r="B279" s="832" t="s">
        <v>3665</v>
      </c>
      <c r="C279" s="832" t="s">
        <v>583</v>
      </c>
      <c r="D279" s="832" t="s">
        <v>3644</v>
      </c>
      <c r="E279" s="832" t="s">
        <v>3661</v>
      </c>
      <c r="F279" s="832" t="s">
        <v>3710</v>
      </c>
      <c r="G279" s="832" t="s">
        <v>3711</v>
      </c>
      <c r="H279" s="849">
        <v>2</v>
      </c>
      <c r="I279" s="849">
        <v>502</v>
      </c>
      <c r="J279" s="832">
        <v>1</v>
      </c>
      <c r="K279" s="832">
        <v>251</v>
      </c>
      <c r="L279" s="849"/>
      <c r="M279" s="849"/>
      <c r="N279" s="832"/>
      <c r="O279" s="832"/>
      <c r="P279" s="849">
        <v>3</v>
      </c>
      <c r="Q279" s="849">
        <v>762</v>
      </c>
      <c r="R279" s="837">
        <v>1.5179282868525896</v>
      </c>
      <c r="S279" s="850">
        <v>254</v>
      </c>
    </row>
    <row r="280" spans="1:19" ht="14.4" customHeight="1" x14ac:dyDescent="0.3">
      <c r="A280" s="831" t="s">
        <v>3664</v>
      </c>
      <c r="B280" s="832" t="s">
        <v>3665</v>
      </c>
      <c r="C280" s="832" t="s">
        <v>583</v>
      </c>
      <c r="D280" s="832" t="s">
        <v>1864</v>
      </c>
      <c r="E280" s="832" t="s">
        <v>3661</v>
      </c>
      <c r="F280" s="832" t="s">
        <v>3710</v>
      </c>
      <c r="G280" s="832" t="s">
        <v>3711</v>
      </c>
      <c r="H280" s="849">
        <v>53</v>
      </c>
      <c r="I280" s="849">
        <v>13303</v>
      </c>
      <c r="J280" s="832">
        <v>1</v>
      </c>
      <c r="K280" s="832">
        <v>251</v>
      </c>
      <c r="L280" s="849">
        <v>31</v>
      </c>
      <c r="M280" s="849">
        <v>7812</v>
      </c>
      <c r="N280" s="832">
        <v>0.58723596181312487</v>
      </c>
      <c r="O280" s="832">
        <v>252</v>
      </c>
      <c r="P280" s="849"/>
      <c r="Q280" s="849"/>
      <c r="R280" s="837"/>
      <c r="S280" s="850"/>
    </row>
    <row r="281" spans="1:19" ht="14.4" customHeight="1" x14ac:dyDescent="0.3">
      <c r="A281" s="831" t="s">
        <v>3664</v>
      </c>
      <c r="B281" s="832" t="s">
        <v>3665</v>
      </c>
      <c r="C281" s="832" t="s">
        <v>583</v>
      </c>
      <c r="D281" s="832" t="s">
        <v>1865</v>
      </c>
      <c r="E281" s="832" t="s">
        <v>3661</v>
      </c>
      <c r="F281" s="832" t="s">
        <v>3704</v>
      </c>
      <c r="G281" s="832" t="s">
        <v>3705</v>
      </c>
      <c r="H281" s="849"/>
      <c r="I281" s="849"/>
      <c r="J281" s="832"/>
      <c r="K281" s="832"/>
      <c r="L281" s="849">
        <v>2</v>
      </c>
      <c r="M281" s="849">
        <v>74</v>
      </c>
      <c r="N281" s="832"/>
      <c r="O281" s="832">
        <v>37</v>
      </c>
      <c r="P281" s="849">
        <v>2</v>
      </c>
      <c r="Q281" s="849">
        <v>76</v>
      </c>
      <c r="R281" s="837"/>
      <c r="S281" s="850">
        <v>38</v>
      </c>
    </row>
    <row r="282" spans="1:19" ht="14.4" customHeight="1" x14ac:dyDescent="0.3">
      <c r="A282" s="831" t="s">
        <v>3664</v>
      </c>
      <c r="B282" s="832" t="s">
        <v>3665</v>
      </c>
      <c r="C282" s="832" t="s">
        <v>583</v>
      </c>
      <c r="D282" s="832" t="s">
        <v>1866</v>
      </c>
      <c r="E282" s="832" t="s">
        <v>3661</v>
      </c>
      <c r="F282" s="832" t="s">
        <v>3704</v>
      </c>
      <c r="G282" s="832" t="s">
        <v>3705</v>
      </c>
      <c r="H282" s="849">
        <v>2</v>
      </c>
      <c r="I282" s="849">
        <v>74</v>
      </c>
      <c r="J282" s="832">
        <v>1</v>
      </c>
      <c r="K282" s="832">
        <v>37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3664</v>
      </c>
      <c r="B283" s="832" t="s">
        <v>3665</v>
      </c>
      <c r="C283" s="832" t="s">
        <v>583</v>
      </c>
      <c r="D283" s="832" t="s">
        <v>1866</v>
      </c>
      <c r="E283" s="832" t="s">
        <v>3661</v>
      </c>
      <c r="F283" s="832" t="s">
        <v>3710</v>
      </c>
      <c r="G283" s="832" t="s">
        <v>3711</v>
      </c>
      <c r="H283" s="849">
        <v>18</v>
      </c>
      <c r="I283" s="849">
        <v>4518</v>
      </c>
      <c r="J283" s="832">
        <v>1</v>
      </c>
      <c r="K283" s="832">
        <v>251</v>
      </c>
      <c r="L283" s="849">
        <v>25</v>
      </c>
      <c r="M283" s="849">
        <v>6300</v>
      </c>
      <c r="N283" s="832">
        <v>1.3944223107569722</v>
      </c>
      <c r="O283" s="832">
        <v>252</v>
      </c>
      <c r="P283" s="849">
        <v>29</v>
      </c>
      <c r="Q283" s="849">
        <v>7366</v>
      </c>
      <c r="R283" s="837">
        <v>1.6303674192120408</v>
      </c>
      <c r="S283" s="850">
        <v>254</v>
      </c>
    </row>
    <row r="284" spans="1:19" ht="14.4" customHeight="1" x14ac:dyDescent="0.3">
      <c r="A284" s="831" t="s">
        <v>3664</v>
      </c>
      <c r="B284" s="832" t="s">
        <v>3665</v>
      </c>
      <c r="C284" s="832" t="s">
        <v>583</v>
      </c>
      <c r="D284" s="832" t="s">
        <v>3646</v>
      </c>
      <c r="E284" s="832" t="s">
        <v>3661</v>
      </c>
      <c r="F284" s="832" t="s">
        <v>3710</v>
      </c>
      <c r="G284" s="832" t="s">
        <v>3711</v>
      </c>
      <c r="H284" s="849"/>
      <c r="I284" s="849"/>
      <c r="J284" s="832"/>
      <c r="K284" s="832"/>
      <c r="L284" s="849">
        <v>29</v>
      </c>
      <c r="M284" s="849">
        <v>7308</v>
      </c>
      <c r="N284" s="832"/>
      <c r="O284" s="832">
        <v>252</v>
      </c>
      <c r="P284" s="849"/>
      <c r="Q284" s="849"/>
      <c r="R284" s="837"/>
      <c r="S284" s="850"/>
    </row>
    <row r="285" spans="1:19" ht="14.4" customHeight="1" x14ac:dyDescent="0.3">
      <c r="A285" s="831" t="s">
        <v>3664</v>
      </c>
      <c r="B285" s="832" t="s">
        <v>3665</v>
      </c>
      <c r="C285" s="832" t="s">
        <v>583</v>
      </c>
      <c r="D285" s="832" t="s">
        <v>1867</v>
      </c>
      <c r="E285" s="832" t="s">
        <v>3661</v>
      </c>
      <c r="F285" s="832" t="s">
        <v>3710</v>
      </c>
      <c r="G285" s="832" t="s">
        <v>3711</v>
      </c>
      <c r="H285" s="849">
        <v>10</v>
      </c>
      <c r="I285" s="849">
        <v>2510</v>
      </c>
      <c r="J285" s="832">
        <v>1</v>
      </c>
      <c r="K285" s="832">
        <v>251</v>
      </c>
      <c r="L285" s="849">
        <v>18</v>
      </c>
      <c r="M285" s="849">
        <v>4536</v>
      </c>
      <c r="N285" s="832">
        <v>1.8071713147410358</v>
      </c>
      <c r="O285" s="832">
        <v>252</v>
      </c>
      <c r="P285" s="849">
        <v>10</v>
      </c>
      <c r="Q285" s="849">
        <v>2540</v>
      </c>
      <c r="R285" s="837">
        <v>1.0119521912350598</v>
      </c>
      <c r="S285" s="850">
        <v>254</v>
      </c>
    </row>
    <row r="286" spans="1:19" ht="14.4" customHeight="1" x14ac:dyDescent="0.3">
      <c r="A286" s="831" t="s">
        <v>3664</v>
      </c>
      <c r="B286" s="832" t="s">
        <v>3665</v>
      </c>
      <c r="C286" s="832" t="s">
        <v>583</v>
      </c>
      <c r="D286" s="832" t="s">
        <v>1868</v>
      </c>
      <c r="E286" s="832" t="s">
        <v>3661</v>
      </c>
      <c r="F286" s="832" t="s">
        <v>3704</v>
      </c>
      <c r="G286" s="832" t="s">
        <v>3705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38</v>
      </c>
      <c r="R286" s="837"/>
      <c r="S286" s="850">
        <v>38</v>
      </c>
    </row>
    <row r="287" spans="1:19" ht="14.4" customHeight="1" x14ac:dyDescent="0.3">
      <c r="A287" s="831" t="s">
        <v>3664</v>
      </c>
      <c r="B287" s="832" t="s">
        <v>3665</v>
      </c>
      <c r="C287" s="832" t="s">
        <v>583</v>
      </c>
      <c r="D287" s="832" t="s">
        <v>1869</v>
      </c>
      <c r="E287" s="832" t="s">
        <v>3661</v>
      </c>
      <c r="F287" s="832" t="s">
        <v>3704</v>
      </c>
      <c r="G287" s="832" t="s">
        <v>3705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38</v>
      </c>
      <c r="R287" s="837"/>
      <c r="S287" s="850">
        <v>38</v>
      </c>
    </row>
    <row r="288" spans="1:19" ht="14.4" customHeight="1" x14ac:dyDescent="0.3">
      <c r="A288" s="831" t="s">
        <v>3664</v>
      </c>
      <c r="B288" s="832" t="s">
        <v>3665</v>
      </c>
      <c r="C288" s="832" t="s">
        <v>583</v>
      </c>
      <c r="D288" s="832" t="s">
        <v>3651</v>
      </c>
      <c r="E288" s="832" t="s">
        <v>3661</v>
      </c>
      <c r="F288" s="832" t="s">
        <v>3710</v>
      </c>
      <c r="G288" s="832" t="s">
        <v>3711</v>
      </c>
      <c r="H288" s="849">
        <v>1</v>
      </c>
      <c r="I288" s="849">
        <v>251</v>
      </c>
      <c r="J288" s="832">
        <v>1</v>
      </c>
      <c r="K288" s="832">
        <v>251</v>
      </c>
      <c r="L288" s="849">
        <v>18</v>
      </c>
      <c r="M288" s="849">
        <v>4536</v>
      </c>
      <c r="N288" s="832">
        <v>18.07171314741036</v>
      </c>
      <c r="O288" s="832">
        <v>252</v>
      </c>
      <c r="P288" s="849">
        <v>5</v>
      </c>
      <c r="Q288" s="849">
        <v>1270</v>
      </c>
      <c r="R288" s="837">
        <v>5.0597609561752988</v>
      </c>
      <c r="S288" s="850">
        <v>254</v>
      </c>
    </row>
    <row r="289" spans="1:19" ht="14.4" customHeight="1" x14ac:dyDescent="0.3">
      <c r="A289" s="831" t="s">
        <v>3664</v>
      </c>
      <c r="B289" s="832" t="s">
        <v>3665</v>
      </c>
      <c r="C289" s="832" t="s">
        <v>583</v>
      </c>
      <c r="D289" s="832" t="s">
        <v>1870</v>
      </c>
      <c r="E289" s="832" t="s">
        <v>3661</v>
      </c>
      <c r="F289" s="832" t="s">
        <v>3704</v>
      </c>
      <c r="G289" s="832" t="s">
        <v>3705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38</v>
      </c>
      <c r="R289" s="837"/>
      <c r="S289" s="850">
        <v>38</v>
      </c>
    </row>
    <row r="290" spans="1:19" ht="14.4" customHeight="1" x14ac:dyDescent="0.3">
      <c r="A290" s="831" t="s">
        <v>3664</v>
      </c>
      <c r="B290" s="832" t="s">
        <v>3665</v>
      </c>
      <c r="C290" s="832" t="s">
        <v>583</v>
      </c>
      <c r="D290" s="832" t="s">
        <v>1870</v>
      </c>
      <c r="E290" s="832" t="s">
        <v>3661</v>
      </c>
      <c r="F290" s="832" t="s">
        <v>3710</v>
      </c>
      <c r="G290" s="832" t="s">
        <v>3711</v>
      </c>
      <c r="H290" s="849"/>
      <c r="I290" s="849"/>
      <c r="J290" s="832"/>
      <c r="K290" s="832"/>
      <c r="L290" s="849"/>
      <c r="M290" s="849"/>
      <c r="N290" s="832"/>
      <c r="O290" s="832"/>
      <c r="P290" s="849">
        <v>10</v>
      </c>
      <c r="Q290" s="849">
        <v>2540</v>
      </c>
      <c r="R290" s="837"/>
      <c r="S290" s="850">
        <v>254</v>
      </c>
    </row>
    <row r="291" spans="1:19" ht="14.4" customHeight="1" x14ac:dyDescent="0.3">
      <c r="A291" s="831" t="s">
        <v>3664</v>
      </c>
      <c r="B291" s="832" t="s">
        <v>3665</v>
      </c>
      <c r="C291" s="832" t="s">
        <v>583</v>
      </c>
      <c r="D291" s="832" t="s">
        <v>1871</v>
      </c>
      <c r="E291" s="832" t="s">
        <v>3661</v>
      </c>
      <c r="F291" s="832" t="s">
        <v>3704</v>
      </c>
      <c r="G291" s="832" t="s">
        <v>3705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38</v>
      </c>
      <c r="R291" s="837"/>
      <c r="S291" s="850">
        <v>38</v>
      </c>
    </row>
    <row r="292" spans="1:19" ht="14.4" customHeight="1" x14ac:dyDescent="0.3">
      <c r="A292" s="831" t="s">
        <v>3664</v>
      </c>
      <c r="B292" s="832" t="s">
        <v>3665</v>
      </c>
      <c r="C292" s="832" t="s">
        <v>583</v>
      </c>
      <c r="D292" s="832" t="s">
        <v>1871</v>
      </c>
      <c r="E292" s="832" t="s">
        <v>3661</v>
      </c>
      <c r="F292" s="832" t="s">
        <v>3710</v>
      </c>
      <c r="G292" s="832" t="s">
        <v>3711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254</v>
      </c>
      <c r="R292" s="837"/>
      <c r="S292" s="850">
        <v>254</v>
      </c>
    </row>
    <row r="293" spans="1:19" ht="14.4" customHeight="1" x14ac:dyDescent="0.3">
      <c r="A293" s="831" t="s">
        <v>3664</v>
      </c>
      <c r="B293" s="832" t="s">
        <v>3665</v>
      </c>
      <c r="C293" s="832" t="s">
        <v>583</v>
      </c>
      <c r="D293" s="832" t="s">
        <v>3652</v>
      </c>
      <c r="E293" s="832" t="s">
        <v>3661</v>
      </c>
      <c r="F293" s="832" t="s">
        <v>3710</v>
      </c>
      <c r="G293" s="832" t="s">
        <v>3711</v>
      </c>
      <c r="H293" s="849">
        <v>3</v>
      </c>
      <c r="I293" s="849">
        <v>753</v>
      </c>
      <c r="J293" s="832">
        <v>1</v>
      </c>
      <c r="K293" s="832">
        <v>251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3664</v>
      </c>
      <c r="B294" s="832" t="s">
        <v>3665</v>
      </c>
      <c r="C294" s="832" t="s">
        <v>583</v>
      </c>
      <c r="D294" s="832" t="s">
        <v>1872</v>
      </c>
      <c r="E294" s="832" t="s">
        <v>3661</v>
      </c>
      <c r="F294" s="832" t="s">
        <v>3704</v>
      </c>
      <c r="G294" s="832" t="s">
        <v>3705</v>
      </c>
      <c r="H294" s="849"/>
      <c r="I294" s="849"/>
      <c r="J294" s="832"/>
      <c r="K294" s="832"/>
      <c r="L294" s="849">
        <v>4</v>
      </c>
      <c r="M294" s="849">
        <v>148</v>
      </c>
      <c r="N294" s="832"/>
      <c r="O294" s="832">
        <v>37</v>
      </c>
      <c r="P294" s="849">
        <v>2</v>
      </c>
      <c r="Q294" s="849">
        <v>76</v>
      </c>
      <c r="R294" s="837"/>
      <c r="S294" s="850">
        <v>38</v>
      </c>
    </row>
    <row r="295" spans="1:19" ht="14.4" customHeight="1" x14ac:dyDescent="0.3">
      <c r="A295" s="831" t="s">
        <v>3664</v>
      </c>
      <c r="B295" s="832" t="s">
        <v>3665</v>
      </c>
      <c r="C295" s="832" t="s">
        <v>583</v>
      </c>
      <c r="D295" s="832" t="s">
        <v>3656</v>
      </c>
      <c r="E295" s="832" t="s">
        <v>3661</v>
      </c>
      <c r="F295" s="832" t="s">
        <v>3704</v>
      </c>
      <c r="G295" s="832" t="s">
        <v>3705</v>
      </c>
      <c r="H295" s="849">
        <v>2</v>
      </c>
      <c r="I295" s="849">
        <v>74</v>
      </c>
      <c r="J295" s="832">
        <v>1</v>
      </c>
      <c r="K295" s="832">
        <v>37</v>
      </c>
      <c r="L295" s="849">
        <v>1</v>
      </c>
      <c r="M295" s="849">
        <v>37</v>
      </c>
      <c r="N295" s="832">
        <v>0.5</v>
      </c>
      <c r="O295" s="832">
        <v>37</v>
      </c>
      <c r="P295" s="849"/>
      <c r="Q295" s="849"/>
      <c r="R295" s="837"/>
      <c r="S295" s="850"/>
    </row>
    <row r="296" spans="1:19" ht="14.4" customHeight="1" x14ac:dyDescent="0.3">
      <c r="A296" s="831" t="s">
        <v>3664</v>
      </c>
      <c r="B296" s="832" t="s">
        <v>3665</v>
      </c>
      <c r="C296" s="832" t="s">
        <v>583</v>
      </c>
      <c r="D296" s="832" t="s">
        <v>3656</v>
      </c>
      <c r="E296" s="832" t="s">
        <v>3661</v>
      </c>
      <c r="F296" s="832" t="s">
        <v>3710</v>
      </c>
      <c r="G296" s="832" t="s">
        <v>3711</v>
      </c>
      <c r="H296" s="849">
        <v>39</v>
      </c>
      <c r="I296" s="849">
        <v>9789</v>
      </c>
      <c r="J296" s="832">
        <v>1</v>
      </c>
      <c r="K296" s="832">
        <v>251</v>
      </c>
      <c r="L296" s="849">
        <v>17</v>
      </c>
      <c r="M296" s="849">
        <v>4284</v>
      </c>
      <c r="N296" s="832">
        <v>0.43763407906834201</v>
      </c>
      <c r="O296" s="832">
        <v>252</v>
      </c>
      <c r="P296" s="849">
        <v>5</v>
      </c>
      <c r="Q296" s="849">
        <v>1270</v>
      </c>
      <c r="R296" s="837">
        <v>0.12973746041475126</v>
      </c>
      <c r="S296" s="850">
        <v>254</v>
      </c>
    </row>
    <row r="297" spans="1:19" ht="14.4" customHeight="1" x14ac:dyDescent="0.3">
      <c r="A297" s="831" t="s">
        <v>3664</v>
      </c>
      <c r="B297" s="832" t="s">
        <v>3665</v>
      </c>
      <c r="C297" s="832" t="s">
        <v>583</v>
      </c>
      <c r="D297" s="832" t="s">
        <v>3657</v>
      </c>
      <c r="E297" s="832" t="s">
        <v>3661</v>
      </c>
      <c r="F297" s="832" t="s">
        <v>3710</v>
      </c>
      <c r="G297" s="832" t="s">
        <v>3711</v>
      </c>
      <c r="H297" s="849"/>
      <c r="I297" s="849"/>
      <c r="J297" s="832"/>
      <c r="K297" s="832"/>
      <c r="L297" s="849">
        <v>68</v>
      </c>
      <c r="M297" s="849">
        <v>17136</v>
      </c>
      <c r="N297" s="832"/>
      <c r="O297" s="832">
        <v>252</v>
      </c>
      <c r="P297" s="849"/>
      <c r="Q297" s="849"/>
      <c r="R297" s="837"/>
      <c r="S297" s="850"/>
    </row>
    <row r="298" spans="1:19" ht="14.4" customHeight="1" x14ac:dyDescent="0.3">
      <c r="A298" s="831" t="s">
        <v>3664</v>
      </c>
      <c r="B298" s="832" t="s">
        <v>3665</v>
      </c>
      <c r="C298" s="832" t="s">
        <v>583</v>
      </c>
      <c r="D298" s="832" t="s">
        <v>3635</v>
      </c>
      <c r="E298" s="832" t="s">
        <v>3661</v>
      </c>
      <c r="F298" s="832" t="s">
        <v>3710</v>
      </c>
      <c r="G298" s="832" t="s">
        <v>3711</v>
      </c>
      <c r="H298" s="849"/>
      <c r="I298" s="849"/>
      <c r="J298" s="832"/>
      <c r="K298" s="832"/>
      <c r="L298" s="849">
        <v>29</v>
      </c>
      <c r="M298" s="849">
        <v>7308</v>
      </c>
      <c r="N298" s="832"/>
      <c r="O298" s="832">
        <v>252</v>
      </c>
      <c r="P298" s="849">
        <v>39</v>
      </c>
      <c r="Q298" s="849">
        <v>9906</v>
      </c>
      <c r="R298" s="837"/>
      <c r="S298" s="850">
        <v>254</v>
      </c>
    </row>
    <row r="299" spans="1:19" ht="14.4" customHeight="1" x14ac:dyDescent="0.3">
      <c r="A299" s="831" t="s">
        <v>3664</v>
      </c>
      <c r="B299" s="832" t="s">
        <v>3665</v>
      </c>
      <c r="C299" s="832" t="s">
        <v>583</v>
      </c>
      <c r="D299" s="832" t="s">
        <v>3653</v>
      </c>
      <c r="E299" s="832" t="s">
        <v>3661</v>
      </c>
      <c r="F299" s="832" t="s">
        <v>3710</v>
      </c>
      <c r="G299" s="832" t="s">
        <v>3711</v>
      </c>
      <c r="H299" s="849">
        <v>77</v>
      </c>
      <c r="I299" s="849">
        <v>19327</v>
      </c>
      <c r="J299" s="832">
        <v>1</v>
      </c>
      <c r="K299" s="832">
        <v>251</v>
      </c>
      <c r="L299" s="849">
        <v>10</v>
      </c>
      <c r="M299" s="849">
        <v>2520</v>
      </c>
      <c r="N299" s="832">
        <v>0.13038754074610648</v>
      </c>
      <c r="O299" s="832">
        <v>252</v>
      </c>
      <c r="P299" s="849"/>
      <c r="Q299" s="849"/>
      <c r="R299" s="837"/>
      <c r="S299" s="850"/>
    </row>
    <row r="300" spans="1:19" ht="14.4" customHeight="1" x14ac:dyDescent="0.3">
      <c r="A300" s="831" t="s">
        <v>3664</v>
      </c>
      <c r="B300" s="832" t="s">
        <v>3665</v>
      </c>
      <c r="C300" s="832" t="s">
        <v>583</v>
      </c>
      <c r="D300" s="832" t="s">
        <v>3654</v>
      </c>
      <c r="E300" s="832" t="s">
        <v>3661</v>
      </c>
      <c r="F300" s="832" t="s">
        <v>3710</v>
      </c>
      <c r="G300" s="832" t="s">
        <v>3711</v>
      </c>
      <c r="H300" s="849"/>
      <c r="I300" s="849"/>
      <c r="J300" s="832"/>
      <c r="K300" s="832"/>
      <c r="L300" s="849"/>
      <c r="M300" s="849"/>
      <c r="N300" s="832"/>
      <c r="O300" s="832"/>
      <c r="P300" s="849">
        <v>6</v>
      </c>
      <c r="Q300" s="849">
        <v>1524</v>
      </c>
      <c r="R300" s="837"/>
      <c r="S300" s="850">
        <v>254</v>
      </c>
    </row>
    <row r="301" spans="1:19" ht="14.4" customHeight="1" x14ac:dyDescent="0.3">
      <c r="A301" s="831" t="s">
        <v>3664</v>
      </c>
      <c r="B301" s="832" t="s">
        <v>3665</v>
      </c>
      <c r="C301" s="832" t="s">
        <v>583</v>
      </c>
      <c r="D301" s="832" t="s">
        <v>3637</v>
      </c>
      <c r="E301" s="832" t="s">
        <v>3661</v>
      </c>
      <c r="F301" s="832" t="s">
        <v>3710</v>
      </c>
      <c r="G301" s="832" t="s">
        <v>3711</v>
      </c>
      <c r="H301" s="849"/>
      <c r="I301" s="849"/>
      <c r="J301" s="832"/>
      <c r="K301" s="832"/>
      <c r="L301" s="849"/>
      <c r="M301" s="849"/>
      <c r="N301" s="832"/>
      <c r="O301" s="832"/>
      <c r="P301" s="849">
        <v>17</v>
      </c>
      <c r="Q301" s="849">
        <v>4318</v>
      </c>
      <c r="R301" s="837"/>
      <c r="S301" s="850">
        <v>254</v>
      </c>
    </row>
    <row r="302" spans="1:19" ht="14.4" customHeight="1" x14ac:dyDescent="0.3">
      <c r="A302" s="831" t="s">
        <v>3664</v>
      </c>
      <c r="B302" s="832" t="s">
        <v>3665</v>
      </c>
      <c r="C302" s="832" t="s">
        <v>583</v>
      </c>
      <c r="D302" s="832" t="s">
        <v>3636</v>
      </c>
      <c r="E302" s="832" t="s">
        <v>3661</v>
      </c>
      <c r="F302" s="832" t="s">
        <v>3710</v>
      </c>
      <c r="G302" s="832" t="s">
        <v>3711</v>
      </c>
      <c r="H302" s="849"/>
      <c r="I302" s="849"/>
      <c r="J302" s="832"/>
      <c r="K302" s="832"/>
      <c r="L302" s="849">
        <v>16</v>
      </c>
      <c r="M302" s="849">
        <v>4032</v>
      </c>
      <c r="N302" s="832"/>
      <c r="O302" s="832">
        <v>252</v>
      </c>
      <c r="P302" s="849">
        <v>47</v>
      </c>
      <c r="Q302" s="849">
        <v>11938</v>
      </c>
      <c r="R302" s="837"/>
      <c r="S302" s="850">
        <v>254</v>
      </c>
    </row>
    <row r="303" spans="1:19" ht="14.4" customHeight="1" x14ac:dyDescent="0.3">
      <c r="A303" s="831" t="s">
        <v>3664</v>
      </c>
      <c r="B303" s="832" t="s">
        <v>3665</v>
      </c>
      <c r="C303" s="832" t="s">
        <v>583</v>
      </c>
      <c r="D303" s="832" t="s">
        <v>1862</v>
      </c>
      <c r="E303" s="832" t="s">
        <v>3661</v>
      </c>
      <c r="F303" s="832" t="s">
        <v>3704</v>
      </c>
      <c r="G303" s="832" t="s">
        <v>3705</v>
      </c>
      <c r="H303" s="849">
        <v>6</v>
      </c>
      <c r="I303" s="849">
        <v>222</v>
      </c>
      <c r="J303" s="832">
        <v>1</v>
      </c>
      <c r="K303" s="832">
        <v>37</v>
      </c>
      <c r="L303" s="849">
        <v>3</v>
      </c>
      <c r="M303" s="849">
        <v>111</v>
      </c>
      <c r="N303" s="832">
        <v>0.5</v>
      </c>
      <c r="O303" s="832">
        <v>37</v>
      </c>
      <c r="P303" s="849">
        <v>2</v>
      </c>
      <c r="Q303" s="849">
        <v>76</v>
      </c>
      <c r="R303" s="837">
        <v>0.34234234234234234</v>
      </c>
      <c r="S303" s="850">
        <v>38</v>
      </c>
    </row>
    <row r="304" spans="1:19" ht="14.4" customHeight="1" x14ac:dyDescent="0.3">
      <c r="A304" s="831" t="s">
        <v>3664</v>
      </c>
      <c r="B304" s="832" t="s">
        <v>3665</v>
      </c>
      <c r="C304" s="832" t="s">
        <v>583</v>
      </c>
      <c r="D304" s="832" t="s">
        <v>1862</v>
      </c>
      <c r="E304" s="832" t="s">
        <v>3661</v>
      </c>
      <c r="F304" s="832" t="s">
        <v>3710</v>
      </c>
      <c r="G304" s="832" t="s">
        <v>3711</v>
      </c>
      <c r="H304" s="849">
        <v>201</v>
      </c>
      <c r="I304" s="849">
        <v>50451</v>
      </c>
      <c r="J304" s="832">
        <v>1</v>
      </c>
      <c r="K304" s="832">
        <v>251</v>
      </c>
      <c r="L304" s="849">
        <v>94</v>
      </c>
      <c r="M304" s="849">
        <v>23688</v>
      </c>
      <c r="N304" s="832">
        <v>0.46952488553249688</v>
      </c>
      <c r="O304" s="832">
        <v>252</v>
      </c>
      <c r="P304" s="849">
        <v>64</v>
      </c>
      <c r="Q304" s="849">
        <v>16256</v>
      </c>
      <c r="R304" s="837">
        <v>0.32221363303006878</v>
      </c>
      <c r="S304" s="850">
        <v>254</v>
      </c>
    </row>
    <row r="305" spans="1:19" ht="14.4" customHeight="1" x14ac:dyDescent="0.3">
      <c r="A305" s="831" t="s">
        <v>3664</v>
      </c>
      <c r="B305" s="832" t="s">
        <v>3665</v>
      </c>
      <c r="C305" s="832" t="s">
        <v>583</v>
      </c>
      <c r="D305" s="832" t="s">
        <v>3628</v>
      </c>
      <c r="E305" s="832" t="s">
        <v>3661</v>
      </c>
      <c r="F305" s="832" t="s">
        <v>3710</v>
      </c>
      <c r="G305" s="832" t="s">
        <v>3711</v>
      </c>
      <c r="H305" s="849"/>
      <c r="I305" s="849"/>
      <c r="J305" s="832"/>
      <c r="K305" s="832"/>
      <c r="L305" s="849">
        <v>63</v>
      </c>
      <c r="M305" s="849">
        <v>15876</v>
      </c>
      <c r="N305" s="832"/>
      <c r="O305" s="832">
        <v>252</v>
      </c>
      <c r="P305" s="849"/>
      <c r="Q305" s="849"/>
      <c r="R305" s="837"/>
      <c r="S305" s="850"/>
    </row>
    <row r="306" spans="1:19" ht="14.4" customHeight="1" x14ac:dyDescent="0.3">
      <c r="A306" s="831" t="s">
        <v>3664</v>
      </c>
      <c r="B306" s="832" t="s">
        <v>3665</v>
      </c>
      <c r="C306" s="832" t="s">
        <v>583</v>
      </c>
      <c r="D306" s="832" t="s">
        <v>3626</v>
      </c>
      <c r="E306" s="832" t="s">
        <v>3661</v>
      </c>
      <c r="F306" s="832" t="s">
        <v>3710</v>
      </c>
      <c r="G306" s="832" t="s">
        <v>3711</v>
      </c>
      <c r="H306" s="849"/>
      <c r="I306" s="849"/>
      <c r="J306" s="832"/>
      <c r="K306" s="832"/>
      <c r="L306" s="849"/>
      <c r="M306" s="849"/>
      <c r="N306" s="832"/>
      <c r="O306" s="832"/>
      <c r="P306" s="849">
        <v>28</v>
      </c>
      <c r="Q306" s="849">
        <v>7112</v>
      </c>
      <c r="R306" s="837"/>
      <c r="S306" s="850">
        <v>254</v>
      </c>
    </row>
    <row r="307" spans="1:19" ht="14.4" customHeight="1" x14ac:dyDescent="0.3">
      <c r="A307" s="831" t="s">
        <v>3664</v>
      </c>
      <c r="B307" s="832" t="s">
        <v>3665</v>
      </c>
      <c r="C307" s="832" t="s">
        <v>591</v>
      </c>
      <c r="D307" s="832" t="s">
        <v>1841</v>
      </c>
      <c r="E307" s="832" t="s">
        <v>3690</v>
      </c>
      <c r="F307" s="832" t="s">
        <v>3738</v>
      </c>
      <c r="G307" s="832" t="s">
        <v>3739</v>
      </c>
      <c r="H307" s="849"/>
      <c r="I307" s="849"/>
      <c r="J307" s="832"/>
      <c r="K307" s="832"/>
      <c r="L307" s="849">
        <v>1</v>
      </c>
      <c r="M307" s="849">
        <v>904.75</v>
      </c>
      <c r="N307" s="832"/>
      <c r="O307" s="832">
        <v>904.75</v>
      </c>
      <c r="P307" s="849"/>
      <c r="Q307" s="849"/>
      <c r="R307" s="837"/>
      <c r="S307" s="850"/>
    </row>
    <row r="308" spans="1:19" ht="14.4" customHeight="1" x14ac:dyDescent="0.3">
      <c r="A308" s="831" t="s">
        <v>3664</v>
      </c>
      <c r="B308" s="832" t="s">
        <v>3665</v>
      </c>
      <c r="C308" s="832" t="s">
        <v>591</v>
      </c>
      <c r="D308" s="832" t="s">
        <v>1841</v>
      </c>
      <c r="E308" s="832" t="s">
        <v>3661</v>
      </c>
      <c r="F308" s="832" t="s">
        <v>3710</v>
      </c>
      <c r="G308" s="832" t="s">
        <v>3711</v>
      </c>
      <c r="H308" s="849">
        <v>1</v>
      </c>
      <c r="I308" s="849">
        <v>251</v>
      </c>
      <c r="J308" s="832">
        <v>1</v>
      </c>
      <c r="K308" s="832">
        <v>251</v>
      </c>
      <c r="L308" s="849">
        <v>1</v>
      </c>
      <c r="M308" s="849">
        <v>252</v>
      </c>
      <c r="N308" s="832">
        <v>1.0039840637450199</v>
      </c>
      <c r="O308" s="832">
        <v>252</v>
      </c>
      <c r="P308" s="849"/>
      <c r="Q308" s="849"/>
      <c r="R308" s="837"/>
      <c r="S308" s="850"/>
    </row>
    <row r="309" spans="1:19" ht="14.4" customHeight="1" x14ac:dyDescent="0.3">
      <c r="A309" s="831" t="s">
        <v>3664</v>
      </c>
      <c r="B309" s="832" t="s">
        <v>3665</v>
      </c>
      <c r="C309" s="832" t="s">
        <v>591</v>
      </c>
      <c r="D309" s="832" t="s">
        <v>1841</v>
      </c>
      <c r="E309" s="832" t="s">
        <v>3661</v>
      </c>
      <c r="F309" s="832" t="s">
        <v>3740</v>
      </c>
      <c r="G309" s="832" t="s">
        <v>3741</v>
      </c>
      <c r="H309" s="849">
        <v>1</v>
      </c>
      <c r="I309" s="849">
        <v>126</v>
      </c>
      <c r="J309" s="832">
        <v>1</v>
      </c>
      <c r="K309" s="832">
        <v>126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3664</v>
      </c>
      <c r="B310" s="832" t="s">
        <v>3665</v>
      </c>
      <c r="C310" s="832" t="s">
        <v>591</v>
      </c>
      <c r="D310" s="832" t="s">
        <v>1841</v>
      </c>
      <c r="E310" s="832" t="s">
        <v>3661</v>
      </c>
      <c r="F310" s="832" t="s">
        <v>3746</v>
      </c>
      <c r="G310" s="832" t="s">
        <v>3745</v>
      </c>
      <c r="H310" s="849"/>
      <c r="I310" s="849"/>
      <c r="J310" s="832"/>
      <c r="K310" s="832"/>
      <c r="L310" s="849"/>
      <c r="M310" s="849"/>
      <c r="N310" s="832"/>
      <c r="O310" s="832"/>
      <c r="P310" s="849">
        <v>2</v>
      </c>
      <c r="Q310" s="849">
        <v>1146</v>
      </c>
      <c r="R310" s="837"/>
      <c r="S310" s="850">
        <v>573</v>
      </c>
    </row>
    <row r="311" spans="1:19" ht="14.4" customHeight="1" x14ac:dyDescent="0.3">
      <c r="A311" s="831" t="s">
        <v>3664</v>
      </c>
      <c r="B311" s="832" t="s">
        <v>3665</v>
      </c>
      <c r="C311" s="832" t="s">
        <v>591</v>
      </c>
      <c r="D311" s="832" t="s">
        <v>1841</v>
      </c>
      <c r="E311" s="832" t="s">
        <v>3661</v>
      </c>
      <c r="F311" s="832" t="s">
        <v>3752</v>
      </c>
      <c r="G311" s="832" t="s">
        <v>3731</v>
      </c>
      <c r="H311" s="849"/>
      <c r="I311" s="849"/>
      <c r="J311" s="832"/>
      <c r="K311" s="832"/>
      <c r="L311" s="849">
        <v>1</v>
      </c>
      <c r="M311" s="849">
        <v>730</v>
      </c>
      <c r="N311" s="832"/>
      <c r="O311" s="832">
        <v>730</v>
      </c>
      <c r="P311" s="849"/>
      <c r="Q311" s="849"/>
      <c r="R311" s="837"/>
      <c r="S311" s="850"/>
    </row>
    <row r="312" spans="1:19" ht="14.4" customHeight="1" x14ac:dyDescent="0.3">
      <c r="A312" s="831" t="s">
        <v>3664</v>
      </c>
      <c r="B312" s="832" t="s">
        <v>3665</v>
      </c>
      <c r="C312" s="832" t="s">
        <v>591</v>
      </c>
      <c r="D312" s="832" t="s">
        <v>1841</v>
      </c>
      <c r="E312" s="832" t="s">
        <v>3661</v>
      </c>
      <c r="F312" s="832" t="s">
        <v>3753</v>
      </c>
      <c r="G312" s="832" t="s">
        <v>3754</v>
      </c>
      <c r="H312" s="849"/>
      <c r="I312" s="849"/>
      <c r="J312" s="832"/>
      <c r="K312" s="832"/>
      <c r="L312" s="849">
        <v>1</v>
      </c>
      <c r="M312" s="849">
        <v>834</v>
      </c>
      <c r="N312" s="832"/>
      <c r="O312" s="832">
        <v>834</v>
      </c>
      <c r="P312" s="849"/>
      <c r="Q312" s="849"/>
      <c r="R312" s="837"/>
      <c r="S312" s="850"/>
    </row>
    <row r="313" spans="1:19" ht="14.4" customHeight="1" x14ac:dyDescent="0.3">
      <c r="A313" s="831" t="s">
        <v>3664</v>
      </c>
      <c r="B313" s="832" t="s">
        <v>3665</v>
      </c>
      <c r="C313" s="832" t="s">
        <v>591</v>
      </c>
      <c r="D313" s="832" t="s">
        <v>1841</v>
      </c>
      <c r="E313" s="832" t="s">
        <v>3661</v>
      </c>
      <c r="F313" s="832" t="s">
        <v>3755</v>
      </c>
      <c r="G313" s="832" t="s">
        <v>3756</v>
      </c>
      <c r="H313" s="849"/>
      <c r="I313" s="849"/>
      <c r="J313" s="832"/>
      <c r="K313" s="832"/>
      <c r="L313" s="849">
        <v>1</v>
      </c>
      <c r="M313" s="849">
        <v>215</v>
      </c>
      <c r="N313" s="832"/>
      <c r="O313" s="832">
        <v>215</v>
      </c>
      <c r="P313" s="849"/>
      <c r="Q313" s="849"/>
      <c r="R313" s="837"/>
      <c r="S313" s="850"/>
    </row>
    <row r="314" spans="1:19" ht="14.4" customHeight="1" x14ac:dyDescent="0.3">
      <c r="A314" s="831" t="s">
        <v>3664</v>
      </c>
      <c r="B314" s="832" t="s">
        <v>3665</v>
      </c>
      <c r="C314" s="832" t="s">
        <v>591</v>
      </c>
      <c r="D314" s="832" t="s">
        <v>1841</v>
      </c>
      <c r="E314" s="832" t="s">
        <v>3661</v>
      </c>
      <c r="F314" s="832" t="s">
        <v>3757</v>
      </c>
      <c r="G314" s="832" t="s">
        <v>3758</v>
      </c>
      <c r="H314" s="849"/>
      <c r="I314" s="849"/>
      <c r="J314" s="832"/>
      <c r="K314" s="832"/>
      <c r="L314" s="849">
        <v>7</v>
      </c>
      <c r="M314" s="849">
        <v>602</v>
      </c>
      <c r="N314" s="832"/>
      <c r="O314" s="832">
        <v>86</v>
      </c>
      <c r="P314" s="849"/>
      <c r="Q314" s="849"/>
      <c r="R314" s="837"/>
      <c r="S314" s="850"/>
    </row>
    <row r="315" spans="1:19" ht="14.4" customHeight="1" x14ac:dyDescent="0.3">
      <c r="A315" s="831" t="s">
        <v>3664</v>
      </c>
      <c r="B315" s="832" t="s">
        <v>3665</v>
      </c>
      <c r="C315" s="832" t="s">
        <v>591</v>
      </c>
      <c r="D315" s="832" t="s">
        <v>1841</v>
      </c>
      <c r="E315" s="832" t="s">
        <v>3661</v>
      </c>
      <c r="F315" s="832" t="s">
        <v>3759</v>
      </c>
      <c r="G315" s="832" t="s">
        <v>3760</v>
      </c>
      <c r="H315" s="849">
        <v>1</v>
      </c>
      <c r="I315" s="849">
        <v>307</v>
      </c>
      <c r="J315" s="832">
        <v>1</v>
      </c>
      <c r="K315" s="832">
        <v>307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3664</v>
      </c>
      <c r="B316" s="832" t="s">
        <v>3665</v>
      </c>
      <c r="C316" s="832" t="s">
        <v>591</v>
      </c>
      <c r="D316" s="832" t="s">
        <v>1841</v>
      </c>
      <c r="E316" s="832" t="s">
        <v>3661</v>
      </c>
      <c r="F316" s="832" t="s">
        <v>3763</v>
      </c>
      <c r="G316" s="832" t="s">
        <v>3764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275</v>
      </c>
      <c r="R316" s="837"/>
      <c r="S316" s="850">
        <v>275</v>
      </c>
    </row>
    <row r="317" spans="1:19" ht="14.4" customHeight="1" x14ac:dyDescent="0.3">
      <c r="A317" s="831" t="s">
        <v>3664</v>
      </c>
      <c r="B317" s="832" t="s">
        <v>3665</v>
      </c>
      <c r="C317" s="832" t="s">
        <v>591</v>
      </c>
      <c r="D317" s="832" t="s">
        <v>1842</v>
      </c>
      <c r="E317" s="832" t="s">
        <v>3661</v>
      </c>
      <c r="F317" s="832" t="s">
        <v>3710</v>
      </c>
      <c r="G317" s="832" t="s">
        <v>3711</v>
      </c>
      <c r="H317" s="849"/>
      <c r="I317" s="849"/>
      <c r="J317" s="832"/>
      <c r="K317" s="832"/>
      <c r="L317" s="849">
        <v>1</v>
      </c>
      <c r="M317" s="849">
        <v>252</v>
      </c>
      <c r="N317" s="832"/>
      <c r="O317" s="832">
        <v>252</v>
      </c>
      <c r="P317" s="849">
        <v>2</v>
      </c>
      <c r="Q317" s="849">
        <v>508</v>
      </c>
      <c r="R317" s="837"/>
      <c r="S317" s="850">
        <v>254</v>
      </c>
    </row>
    <row r="318" spans="1:19" ht="14.4" customHeight="1" x14ac:dyDescent="0.3">
      <c r="A318" s="831" t="s">
        <v>3664</v>
      </c>
      <c r="B318" s="832" t="s">
        <v>3665</v>
      </c>
      <c r="C318" s="832" t="s">
        <v>591</v>
      </c>
      <c r="D318" s="832" t="s">
        <v>1842</v>
      </c>
      <c r="E318" s="832" t="s">
        <v>3661</v>
      </c>
      <c r="F318" s="832" t="s">
        <v>3740</v>
      </c>
      <c r="G318" s="832" t="s">
        <v>3741</v>
      </c>
      <c r="H318" s="849"/>
      <c r="I318" s="849"/>
      <c r="J318" s="832"/>
      <c r="K318" s="832"/>
      <c r="L318" s="849">
        <v>4</v>
      </c>
      <c r="M318" s="849">
        <v>508</v>
      </c>
      <c r="N318" s="832"/>
      <c r="O318" s="832">
        <v>127</v>
      </c>
      <c r="P318" s="849">
        <v>2</v>
      </c>
      <c r="Q318" s="849">
        <v>252</v>
      </c>
      <c r="R318" s="837"/>
      <c r="S318" s="850">
        <v>126</v>
      </c>
    </row>
    <row r="319" spans="1:19" ht="14.4" customHeight="1" x14ac:dyDescent="0.3">
      <c r="A319" s="831" t="s">
        <v>3664</v>
      </c>
      <c r="B319" s="832" t="s">
        <v>3665</v>
      </c>
      <c r="C319" s="832" t="s">
        <v>591</v>
      </c>
      <c r="D319" s="832" t="s">
        <v>1842</v>
      </c>
      <c r="E319" s="832" t="s">
        <v>3661</v>
      </c>
      <c r="F319" s="832" t="s">
        <v>3755</v>
      </c>
      <c r="G319" s="832" t="s">
        <v>3756</v>
      </c>
      <c r="H319" s="849"/>
      <c r="I319" s="849"/>
      <c r="J319" s="832"/>
      <c r="K319" s="832"/>
      <c r="L319" s="849">
        <v>1</v>
      </c>
      <c r="M319" s="849">
        <v>215</v>
      </c>
      <c r="N319" s="832"/>
      <c r="O319" s="832">
        <v>215</v>
      </c>
      <c r="P319" s="849"/>
      <c r="Q319" s="849"/>
      <c r="R319" s="837"/>
      <c r="S319" s="850"/>
    </row>
    <row r="320" spans="1:19" ht="14.4" customHeight="1" x14ac:dyDescent="0.3">
      <c r="A320" s="831" t="s">
        <v>3664</v>
      </c>
      <c r="B320" s="832" t="s">
        <v>3665</v>
      </c>
      <c r="C320" s="832" t="s">
        <v>591</v>
      </c>
      <c r="D320" s="832" t="s">
        <v>1842</v>
      </c>
      <c r="E320" s="832" t="s">
        <v>3661</v>
      </c>
      <c r="F320" s="832" t="s">
        <v>3757</v>
      </c>
      <c r="G320" s="832" t="s">
        <v>3758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88</v>
      </c>
      <c r="R320" s="837"/>
      <c r="S320" s="850">
        <v>88</v>
      </c>
    </row>
    <row r="321" spans="1:19" ht="14.4" customHeight="1" x14ac:dyDescent="0.3">
      <c r="A321" s="831" t="s">
        <v>3664</v>
      </c>
      <c r="B321" s="832" t="s">
        <v>3665</v>
      </c>
      <c r="C321" s="832" t="s">
        <v>591</v>
      </c>
      <c r="D321" s="832" t="s">
        <v>1842</v>
      </c>
      <c r="E321" s="832" t="s">
        <v>3661</v>
      </c>
      <c r="F321" s="832" t="s">
        <v>3759</v>
      </c>
      <c r="G321" s="832" t="s">
        <v>3760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310</v>
      </c>
      <c r="R321" s="837"/>
      <c r="S321" s="850">
        <v>310</v>
      </c>
    </row>
    <row r="322" spans="1:19" ht="14.4" customHeight="1" x14ac:dyDescent="0.3">
      <c r="A322" s="831" t="s">
        <v>3664</v>
      </c>
      <c r="B322" s="832" t="s">
        <v>3665</v>
      </c>
      <c r="C322" s="832" t="s">
        <v>591</v>
      </c>
      <c r="D322" s="832" t="s">
        <v>1842</v>
      </c>
      <c r="E322" s="832" t="s">
        <v>3661</v>
      </c>
      <c r="F322" s="832" t="s">
        <v>3762</v>
      </c>
      <c r="G322" s="832" t="s">
        <v>3760</v>
      </c>
      <c r="H322" s="849"/>
      <c r="I322" s="849"/>
      <c r="J322" s="832"/>
      <c r="K322" s="832"/>
      <c r="L322" s="849">
        <v>2</v>
      </c>
      <c r="M322" s="849">
        <v>762</v>
      </c>
      <c r="N322" s="832"/>
      <c r="O322" s="832">
        <v>381</v>
      </c>
      <c r="P322" s="849">
        <v>1</v>
      </c>
      <c r="Q322" s="849">
        <v>385</v>
      </c>
      <c r="R322" s="837"/>
      <c r="S322" s="850">
        <v>385</v>
      </c>
    </row>
    <row r="323" spans="1:19" ht="14.4" customHeight="1" x14ac:dyDescent="0.3">
      <c r="A323" s="831" t="s">
        <v>3664</v>
      </c>
      <c r="B323" s="832" t="s">
        <v>3665</v>
      </c>
      <c r="C323" s="832" t="s">
        <v>591</v>
      </c>
      <c r="D323" s="832" t="s">
        <v>3621</v>
      </c>
      <c r="E323" s="832" t="s">
        <v>3661</v>
      </c>
      <c r="F323" s="832" t="s">
        <v>3710</v>
      </c>
      <c r="G323" s="832" t="s">
        <v>3711</v>
      </c>
      <c r="H323" s="849">
        <v>21</v>
      </c>
      <c r="I323" s="849">
        <v>5271</v>
      </c>
      <c r="J323" s="832">
        <v>1</v>
      </c>
      <c r="K323" s="832">
        <v>251</v>
      </c>
      <c r="L323" s="849">
        <v>24</v>
      </c>
      <c r="M323" s="849">
        <v>6048</v>
      </c>
      <c r="N323" s="832">
        <v>1.1474103585657371</v>
      </c>
      <c r="O323" s="832">
        <v>252</v>
      </c>
      <c r="P323" s="849">
        <v>6</v>
      </c>
      <c r="Q323" s="849">
        <v>1524</v>
      </c>
      <c r="R323" s="837">
        <v>0.28912919749573135</v>
      </c>
      <c r="S323" s="850">
        <v>254</v>
      </c>
    </row>
    <row r="324" spans="1:19" ht="14.4" customHeight="1" x14ac:dyDescent="0.3">
      <c r="A324" s="831" t="s">
        <v>3664</v>
      </c>
      <c r="B324" s="832" t="s">
        <v>3665</v>
      </c>
      <c r="C324" s="832" t="s">
        <v>591</v>
      </c>
      <c r="D324" s="832" t="s">
        <v>3621</v>
      </c>
      <c r="E324" s="832" t="s">
        <v>3661</v>
      </c>
      <c r="F324" s="832" t="s">
        <v>3740</v>
      </c>
      <c r="G324" s="832" t="s">
        <v>3741</v>
      </c>
      <c r="H324" s="849">
        <v>75</v>
      </c>
      <c r="I324" s="849">
        <v>9450</v>
      </c>
      <c r="J324" s="832">
        <v>1</v>
      </c>
      <c r="K324" s="832">
        <v>126</v>
      </c>
      <c r="L324" s="849">
        <v>100</v>
      </c>
      <c r="M324" s="849">
        <v>12700</v>
      </c>
      <c r="N324" s="832">
        <v>1.343915343915344</v>
      </c>
      <c r="O324" s="832">
        <v>127</v>
      </c>
      <c r="P324" s="849">
        <v>36</v>
      </c>
      <c r="Q324" s="849">
        <v>4536</v>
      </c>
      <c r="R324" s="837">
        <v>0.48</v>
      </c>
      <c r="S324" s="850">
        <v>126</v>
      </c>
    </row>
    <row r="325" spans="1:19" ht="14.4" customHeight="1" x14ac:dyDescent="0.3">
      <c r="A325" s="831" t="s">
        <v>3664</v>
      </c>
      <c r="B325" s="832" t="s">
        <v>3665</v>
      </c>
      <c r="C325" s="832" t="s">
        <v>591</v>
      </c>
      <c r="D325" s="832" t="s">
        <v>3621</v>
      </c>
      <c r="E325" s="832" t="s">
        <v>3661</v>
      </c>
      <c r="F325" s="832" t="s">
        <v>3746</v>
      </c>
      <c r="G325" s="832" t="s">
        <v>3745</v>
      </c>
      <c r="H325" s="849">
        <v>29</v>
      </c>
      <c r="I325" s="849">
        <v>16472</v>
      </c>
      <c r="J325" s="832">
        <v>1</v>
      </c>
      <c r="K325" s="832">
        <v>568</v>
      </c>
      <c r="L325" s="849">
        <v>26</v>
      </c>
      <c r="M325" s="849">
        <v>14794</v>
      </c>
      <c r="N325" s="832">
        <v>0.89813016027197667</v>
      </c>
      <c r="O325" s="832">
        <v>569</v>
      </c>
      <c r="P325" s="849">
        <v>13</v>
      </c>
      <c r="Q325" s="849">
        <v>7449</v>
      </c>
      <c r="R325" s="837">
        <v>0.45222195240407964</v>
      </c>
      <c r="S325" s="850">
        <v>573</v>
      </c>
    </row>
    <row r="326" spans="1:19" ht="14.4" customHeight="1" x14ac:dyDescent="0.3">
      <c r="A326" s="831" t="s">
        <v>3664</v>
      </c>
      <c r="B326" s="832" t="s">
        <v>3665</v>
      </c>
      <c r="C326" s="832" t="s">
        <v>591</v>
      </c>
      <c r="D326" s="832" t="s">
        <v>3621</v>
      </c>
      <c r="E326" s="832" t="s">
        <v>3661</v>
      </c>
      <c r="F326" s="832" t="s">
        <v>3762</v>
      </c>
      <c r="G326" s="832" t="s">
        <v>3760</v>
      </c>
      <c r="H326" s="849"/>
      <c r="I326" s="849"/>
      <c r="J326" s="832"/>
      <c r="K326" s="832"/>
      <c r="L326" s="849">
        <v>2</v>
      </c>
      <c r="M326" s="849">
        <v>762</v>
      </c>
      <c r="N326" s="832"/>
      <c r="O326" s="832">
        <v>381</v>
      </c>
      <c r="P326" s="849"/>
      <c r="Q326" s="849"/>
      <c r="R326" s="837"/>
      <c r="S326" s="850"/>
    </row>
    <row r="327" spans="1:19" ht="14.4" customHeight="1" x14ac:dyDescent="0.3">
      <c r="A327" s="831" t="s">
        <v>3664</v>
      </c>
      <c r="B327" s="832" t="s">
        <v>3665</v>
      </c>
      <c r="C327" s="832" t="s">
        <v>591</v>
      </c>
      <c r="D327" s="832" t="s">
        <v>3617</v>
      </c>
      <c r="E327" s="832" t="s">
        <v>3661</v>
      </c>
      <c r="F327" s="832" t="s">
        <v>3740</v>
      </c>
      <c r="G327" s="832" t="s">
        <v>3741</v>
      </c>
      <c r="H327" s="849">
        <v>1</v>
      </c>
      <c r="I327" s="849">
        <v>126</v>
      </c>
      <c r="J327" s="832">
        <v>1</v>
      </c>
      <c r="K327" s="832">
        <v>126</v>
      </c>
      <c r="L327" s="849">
        <v>8</v>
      </c>
      <c r="M327" s="849">
        <v>1016</v>
      </c>
      <c r="N327" s="832">
        <v>8.0634920634920633</v>
      </c>
      <c r="O327" s="832">
        <v>127</v>
      </c>
      <c r="P327" s="849"/>
      <c r="Q327" s="849"/>
      <c r="R327" s="837"/>
      <c r="S327" s="850"/>
    </row>
    <row r="328" spans="1:19" ht="14.4" customHeight="1" x14ac:dyDescent="0.3">
      <c r="A328" s="831" t="s">
        <v>3664</v>
      </c>
      <c r="B328" s="832" t="s">
        <v>3665</v>
      </c>
      <c r="C328" s="832" t="s">
        <v>591</v>
      </c>
      <c r="D328" s="832" t="s">
        <v>3617</v>
      </c>
      <c r="E328" s="832" t="s">
        <v>3661</v>
      </c>
      <c r="F328" s="832" t="s">
        <v>3762</v>
      </c>
      <c r="G328" s="832" t="s">
        <v>3760</v>
      </c>
      <c r="H328" s="849"/>
      <c r="I328" s="849"/>
      <c r="J328" s="832"/>
      <c r="K328" s="832"/>
      <c r="L328" s="849">
        <v>1</v>
      </c>
      <c r="M328" s="849">
        <v>381</v>
      </c>
      <c r="N328" s="832"/>
      <c r="O328" s="832">
        <v>381</v>
      </c>
      <c r="P328" s="849"/>
      <c r="Q328" s="849"/>
      <c r="R328" s="837"/>
      <c r="S328" s="850"/>
    </row>
    <row r="329" spans="1:19" ht="14.4" customHeight="1" x14ac:dyDescent="0.3">
      <c r="A329" s="831" t="s">
        <v>3664</v>
      </c>
      <c r="B329" s="832" t="s">
        <v>3665</v>
      </c>
      <c r="C329" s="832" t="s">
        <v>591</v>
      </c>
      <c r="D329" s="832" t="s">
        <v>1844</v>
      </c>
      <c r="E329" s="832" t="s">
        <v>3661</v>
      </c>
      <c r="F329" s="832" t="s">
        <v>3710</v>
      </c>
      <c r="G329" s="832" t="s">
        <v>3711</v>
      </c>
      <c r="H329" s="849">
        <v>4</v>
      </c>
      <c r="I329" s="849">
        <v>1004</v>
      </c>
      <c r="J329" s="832">
        <v>1</v>
      </c>
      <c r="K329" s="832">
        <v>251</v>
      </c>
      <c r="L329" s="849">
        <v>8</v>
      </c>
      <c r="M329" s="849">
        <v>2016</v>
      </c>
      <c r="N329" s="832">
        <v>2.0079681274900398</v>
      </c>
      <c r="O329" s="832">
        <v>252</v>
      </c>
      <c r="P329" s="849"/>
      <c r="Q329" s="849"/>
      <c r="R329" s="837"/>
      <c r="S329" s="850"/>
    </row>
    <row r="330" spans="1:19" ht="14.4" customHeight="1" x14ac:dyDescent="0.3">
      <c r="A330" s="831" t="s">
        <v>3664</v>
      </c>
      <c r="B330" s="832" t="s">
        <v>3665</v>
      </c>
      <c r="C330" s="832" t="s">
        <v>591</v>
      </c>
      <c r="D330" s="832" t="s">
        <v>1844</v>
      </c>
      <c r="E330" s="832" t="s">
        <v>3661</v>
      </c>
      <c r="F330" s="832" t="s">
        <v>3740</v>
      </c>
      <c r="G330" s="832" t="s">
        <v>3741</v>
      </c>
      <c r="H330" s="849">
        <v>19</v>
      </c>
      <c r="I330" s="849">
        <v>2394</v>
      </c>
      <c r="J330" s="832">
        <v>1</v>
      </c>
      <c r="K330" s="832">
        <v>126</v>
      </c>
      <c r="L330" s="849">
        <v>14</v>
      </c>
      <c r="M330" s="849">
        <v>1778</v>
      </c>
      <c r="N330" s="832">
        <v>0.74269005847953218</v>
      </c>
      <c r="O330" s="832">
        <v>127</v>
      </c>
      <c r="P330" s="849"/>
      <c r="Q330" s="849"/>
      <c r="R330" s="837"/>
      <c r="S330" s="850"/>
    </row>
    <row r="331" spans="1:19" ht="14.4" customHeight="1" x14ac:dyDescent="0.3">
      <c r="A331" s="831" t="s">
        <v>3664</v>
      </c>
      <c r="B331" s="832" t="s">
        <v>3665</v>
      </c>
      <c r="C331" s="832" t="s">
        <v>591</v>
      </c>
      <c r="D331" s="832" t="s">
        <v>1844</v>
      </c>
      <c r="E331" s="832" t="s">
        <v>3661</v>
      </c>
      <c r="F331" s="832" t="s">
        <v>3746</v>
      </c>
      <c r="G331" s="832" t="s">
        <v>3745</v>
      </c>
      <c r="H331" s="849">
        <v>2</v>
      </c>
      <c r="I331" s="849">
        <v>1136</v>
      </c>
      <c r="J331" s="832">
        <v>1</v>
      </c>
      <c r="K331" s="832">
        <v>568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3664</v>
      </c>
      <c r="B332" s="832" t="s">
        <v>3665</v>
      </c>
      <c r="C332" s="832" t="s">
        <v>591</v>
      </c>
      <c r="D332" s="832" t="s">
        <v>1844</v>
      </c>
      <c r="E332" s="832" t="s">
        <v>3661</v>
      </c>
      <c r="F332" s="832" t="s">
        <v>3749</v>
      </c>
      <c r="G332" s="832" t="s">
        <v>3750</v>
      </c>
      <c r="H332" s="849">
        <v>2</v>
      </c>
      <c r="I332" s="849">
        <v>924</v>
      </c>
      <c r="J332" s="832">
        <v>1</v>
      </c>
      <c r="K332" s="832">
        <v>462</v>
      </c>
      <c r="L332" s="849">
        <v>5</v>
      </c>
      <c r="M332" s="849">
        <v>2320</v>
      </c>
      <c r="N332" s="832">
        <v>2.5108225108225106</v>
      </c>
      <c r="O332" s="832">
        <v>464</v>
      </c>
      <c r="P332" s="849"/>
      <c r="Q332" s="849"/>
      <c r="R332" s="837"/>
      <c r="S332" s="850"/>
    </row>
    <row r="333" spans="1:19" ht="14.4" customHeight="1" x14ac:dyDescent="0.3">
      <c r="A333" s="831" t="s">
        <v>3664</v>
      </c>
      <c r="B333" s="832" t="s">
        <v>3665</v>
      </c>
      <c r="C333" s="832" t="s">
        <v>591</v>
      </c>
      <c r="D333" s="832" t="s">
        <v>1844</v>
      </c>
      <c r="E333" s="832" t="s">
        <v>3661</v>
      </c>
      <c r="F333" s="832" t="s">
        <v>3757</v>
      </c>
      <c r="G333" s="832" t="s">
        <v>3758</v>
      </c>
      <c r="H333" s="849">
        <v>1</v>
      </c>
      <c r="I333" s="849">
        <v>85</v>
      </c>
      <c r="J333" s="832">
        <v>1</v>
      </c>
      <c r="K333" s="832">
        <v>85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3664</v>
      </c>
      <c r="B334" s="832" t="s">
        <v>3665</v>
      </c>
      <c r="C334" s="832" t="s">
        <v>591</v>
      </c>
      <c r="D334" s="832" t="s">
        <v>1844</v>
      </c>
      <c r="E334" s="832" t="s">
        <v>3661</v>
      </c>
      <c r="F334" s="832" t="s">
        <v>3759</v>
      </c>
      <c r="G334" s="832" t="s">
        <v>3760</v>
      </c>
      <c r="H334" s="849">
        <v>1</v>
      </c>
      <c r="I334" s="849">
        <v>307</v>
      </c>
      <c r="J334" s="832">
        <v>1</v>
      </c>
      <c r="K334" s="832">
        <v>307</v>
      </c>
      <c r="L334" s="849">
        <v>1</v>
      </c>
      <c r="M334" s="849">
        <v>308</v>
      </c>
      <c r="N334" s="832">
        <v>1.003257328990228</v>
      </c>
      <c r="O334" s="832">
        <v>308</v>
      </c>
      <c r="P334" s="849"/>
      <c r="Q334" s="849"/>
      <c r="R334" s="837"/>
      <c r="S334" s="850"/>
    </row>
    <row r="335" spans="1:19" ht="14.4" customHeight="1" x14ac:dyDescent="0.3">
      <c r="A335" s="831" t="s">
        <v>3664</v>
      </c>
      <c r="B335" s="832" t="s">
        <v>3665</v>
      </c>
      <c r="C335" s="832" t="s">
        <v>591</v>
      </c>
      <c r="D335" s="832" t="s">
        <v>1844</v>
      </c>
      <c r="E335" s="832" t="s">
        <v>3661</v>
      </c>
      <c r="F335" s="832" t="s">
        <v>3762</v>
      </c>
      <c r="G335" s="832" t="s">
        <v>3760</v>
      </c>
      <c r="H335" s="849">
        <v>3</v>
      </c>
      <c r="I335" s="849">
        <v>1140</v>
      </c>
      <c r="J335" s="832">
        <v>1</v>
      </c>
      <c r="K335" s="832">
        <v>380</v>
      </c>
      <c r="L335" s="849">
        <v>1</v>
      </c>
      <c r="M335" s="849">
        <v>381</v>
      </c>
      <c r="N335" s="832">
        <v>0.33421052631578946</v>
      </c>
      <c r="O335" s="832">
        <v>381</v>
      </c>
      <c r="P335" s="849"/>
      <c r="Q335" s="849"/>
      <c r="R335" s="837"/>
      <c r="S335" s="850"/>
    </row>
    <row r="336" spans="1:19" ht="14.4" customHeight="1" x14ac:dyDescent="0.3">
      <c r="A336" s="831" t="s">
        <v>3664</v>
      </c>
      <c r="B336" s="832" t="s">
        <v>3665</v>
      </c>
      <c r="C336" s="832" t="s">
        <v>591</v>
      </c>
      <c r="D336" s="832" t="s">
        <v>1844</v>
      </c>
      <c r="E336" s="832" t="s">
        <v>3661</v>
      </c>
      <c r="F336" s="832" t="s">
        <v>3765</v>
      </c>
      <c r="G336" s="832" t="s">
        <v>3750</v>
      </c>
      <c r="H336" s="849"/>
      <c r="I336" s="849"/>
      <c r="J336" s="832"/>
      <c r="K336" s="832"/>
      <c r="L336" s="849">
        <v>1</v>
      </c>
      <c r="M336" s="849">
        <v>354</v>
      </c>
      <c r="N336" s="832"/>
      <c r="O336" s="832">
        <v>354</v>
      </c>
      <c r="P336" s="849"/>
      <c r="Q336" s="849"/>
      <c r="R336" s="837"/>
      <c r="S336" s="850"/>
    </row>
    <row r="337" spans="1:19" ht="14.4" customHeight="1" x14ac:dyDescent="0.3">
      <c r="A337" s="831" t="s">
        <v>3664</v>
      </c>
      <c r="B337" s="832" t="s">
        <v>3665</v>
      </c>
      <c r="C337" s="832" t="s">
        <v>591</v>
      </c>
      <c r="D337" s="832" t="s">
        <v>3623</v>
      </c>
      <c r="E337" s="832" t="s">
        <v>3661</v>
      </c>
      <c r="F337" s="832" t="s">
        <v>3710</v>
      </c>
      <c r="G337" s="832" t="s">
        <v>3711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254</v>
      </c>
      <c r="R337" s="837"/>
      <c r="S337" s="850">
        <v>254</v>
      </c>
    </row>
    <row r="338" spans="1:19" ht="14.4" customHeight="1" x14ac:dyDescent="0.3">
      <c r="A338" s="831" t="s">
        <v>3664</v>
      </c>
      <c r="B338" s="832" t="s">
        <v>3665</v>
      </c>
      <c r="C338" s="832" t="s">
        <v>591</v>
      </c>
      <c r="D338" s="832" t="s">
        <v>3623</v>
      </c>
      <c r="E338" s="832" t="s">
        <v>3661</v>
      </c>
      <c r="F338" s="832" t="s">
        <v>3740</v>
      </c>
      <c r="G338" s="832" t="s">
        <v>3741</v>
      </c>
      <c r="H338" s="849"/>
      <c r="I338" s="849"/>
      <c r="J338" s="832"/>
      <c r="K338" s="832"/>
      <c r="L338" s="849">
        <v>4</v>
      </c>
      <c r="M338" s="849">
        <v>508</v>
      </c>
      <c r="N338" s="832"/>
      <c r="O338" s="832">
        <v>127</v>
      </c>
      <c r="P338" s="849">
        <v>4</v>
      </c>
      <c r="Q338" s="849">
        <v>504</v>
      </c>
      <c r="R338" s="837"/>
      <c r="S338" s="850">
        <v>126</v>
      </c>
    </row>
    <row r="339" spans="1:19" ht="14.4" customHeight="1" x14ac:dyDescent="0.3">
      <c r="A339" s="831" t="s">
        <v>3664</v>
      </c>
      <c r="B339" s="832" t="s">
        <v>3665</v>
      </c>
      <c r="C339" s="832" t="s">
        <v>591</v>
      </c>
      <c r="D339" s="832" t="s">
        <v>3623</v>
      </c>
      <c r="E339" s="832" t="s">
        <v>3661</v>
      </c>
      <c r="F339" s="832" t="s">
        <v>3759</v>
      </c>
      <c r="G339" s="832" t="s">
        <v>3760</v>
      </c>
      <c r="H339" s="849"/>
      <c r="I339" s="849"/>
      <c r="J339" s="832"/>
      <c r="K339" s="832"/>
      <c r="L339" s="849">
        <v>2</v>
      </c>
      <c r="M339" s="849">
        <v>616</v>
      </c>
      <c r="N339" s="832"/>
      <c r="O339" s="832">
        <v>308</v>
      </c>
      <c r="P339" s="849">
        <v>1</v>
      </c>
      <c r="Q339" s="849">
        <v>310</v>
      </c>
      <c r="R339" s="837"/>
      <c r="S339" s="850">
        <v>310</v>
      </c>
    </row>
    <row r="340" spans="1:19" ht="14.4" customHeight="1" x14ac:dyDescent="0.3">
      <c r="A340" s="831" t="s">
        <v>3664</v>
      </c>
      <c r="B340" s="832" t="s">
        <v>3665</v>
      </c>
      <c r="C340" s="832" t="s">
        <v>591</v>
      </c>
      <c r="D340" s="832" t="s">
        <v>1845</v>
      </c>
      <c r="E340" s="832" t="s">
        <v>3661</v>
      </c>
      <c r="F340" s="832" t="s">
        <v>3710</v>
      </c>
      <c r="G340" s="832" t="s">
        <v>3711</v>
      </c>
      <c r="H340" s="849"/>
      <c r="I340" s="849"/>
      <c r="J340" s="832"/>
      <c r="K340" s="832"/>
      <c r="L340" s="849"/>
      <c r="M340" s="849"/>
      <c r="N340" s="832"/>
      <c r="O340" s="832"/>
      <c r="P340" s="849">
        <v>2</v>
      </c>
      <c r="Q340" s="849">
        <v>508</v>
      </c>
      <c r="R340" s="837"/>
      <c r="S340" s="850">
        <v>254</v>
      </c>
    </row>
    <row r="341" spans="1:19" ht="14.4" customHeight="1" x14ac:dyDescent="0.3">
      <c r="A341" s="831" t="s">
        <v>3664</v>
      </c>
      <c r="B341" s="832" t="s">
        <v>3665</v>
      </c>
      <c r="C341" s="832" t="s">
        <v>591</v>
      </c>
      <c r="D341" s="832" t="s">
        <v>1845</v>
      </c>
      <c r="E341" s="832" t="s">
        <v>3661</v>
      </c>
      <c r="F341" s="832" t="s">
        <v>3740</v>
      </c>
      <c r="G341" s="832" t="s">
        <v>3741</v>
      </c>
      <c r="H341" s="849"/>
      <c r="I341" s="849"/>
      <c r="J341" s="832"/>
      <c r="K341" s="832"/>
      <c r="L341" s="849"/>
      <c r="M341" s="849"/>
      <c r="N341" s="832"/>
      <c r="O341" s="832"/>
      <c r="P341" s="849">
        <v>9</v>
      </c>
      <c r="Q341" s="849">
        <v>1134</v>
      </c>
      <c r="R341" s="837"/>
      <c r="S341" s="850">
        <v>126</v>
      </c>
    </row>
    <row r="342" spans="1:19" ht="14.4" customHeight="1" x14ac:dyDescent="0.3">
      <c r="A342" s="831" t="s">
        <v>3664</v>
      </c>
      <c r="B342" s="832" t="s">
        <v>3665</v>
      </c>
      <c r="C342" s="832" t="s">
        <v>591</v>
      </c>
      <c r="D342" s="832" t="s">
        <v>1845</v>
      </c>
      <c r="E342" s="832" t="s">
        <v>3661</v>
      </c>
      <c r="F342" s="832" t="s">
        <v>3744</v>
      </c>
      <c r="G342" s="832" t="s">
        <v>3745</v>
      </c>
      <c r="H342" s="849"/>
      <c r="I342" s="849"/>
      <c r="J342" s="832"/>
      <c r="K342" s="832"/>
      <c r="L342" s="849"/>
      <c r="M342" s="849"/>
      <c r="N342" s="832"/>
      <c r="O342" s="832"/>
      <c r="P342" s="849">
        <v>6</v>
      </c>
      <c r="Q342" s="849">
        <v>2988</v>
      </c>
      <c r="R342" s="837"/>
      <c r="S342" s="850">
        <v>498</v>
      </c>
    </row>
    <row r="343" spans="1:19" ht="14.4" customHeight="1" x14ac:dyDescent="0.3">
      <c r="A343" s="831" t="s">
        <v>3664</v>
      </c>
      <c r="B343" s="832" t="s">
        <v>3665</v>
      </c>
      <c r="C343" s="832" t="s">
        <v>591</v>
      </c>
      <c r="D343" s="832" t="s">
        <v>1845</v>
      </c>
      <c r="E343" s="832" t="s">
        <v>3661</v>
      </c>
      <c r="F343" s="832" t="s">
        <v>3755</v>
      </c>
      <c r="G343" s="832" t="s">
        <v>3756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217</v>
      </c>
      <c r="R343" s="837"/>
      <c r="S343" s="850">
        <v>217</v>
      </c>
    </row>
    <row r="344" spans="1:19" ht="14.4" customHeight="1" x14ac:dyDescent="0.3">
      <c r="A344" s="831" t="s">
        <v>3664</v>
      </c>
      <c r="B344" s="832" t="s">
        <v>3665</v>
      </c>
      <c r="C344" s="832" t="s">
        <v>591</v>
      </c>
      <c r="D344" s="832" t="s">
        <v>1845</v>
      </c>
      <c r="E344" s="832" t="s">
        <v>3661</v>
      </c>
      <c r="F344" s="832" t="s">
        <v>3759</v>
      </c>
      <c r="G344" s="832" t="s">
        <v>3760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310</v>
      </c>
      <c r="R344" s="837"/>
      <c r="S344" s="850">
        <v>310</v>
      </c>
    </row>
    <row r="345" spans="1:19" ht="14.4" customHeight="1" x14ac:dyDescent="0.3">
      <c r="A345" s="831" t="s">
        <v>3664</v>
      </c>
      <c r="B345" s="832" t="s">
        <v>3665</v>
      </c>
      <c r="C345" s="832" t="s">
        <v>591</v>
      </c>
      <c r="D345" s="832" t="s">
        <v>1845</v>
      </c>
      <c r="E345" s="832" t="s">
        <v>3661</v>
      </c>
      <c r="F345" s="832" t="s">
        <v>3762</v>
      </c>
      <c r="G345" s="832" t="s">
        <v>3760</v>
      </c>
      <c r="H345" s="849"/>
      <c r="I345" s="849"/>
      <c r="J345" s="832"/>
      <c r="K345" s="832"/>
      <c r="L345" s="849"/>
      <c r="M345" s="849"/>
      <c r="N345" s="832"/>
      <c r="O345" s="832"/>
      <c r="P345" s="849">
        <v>2</v>
      </c>
      <c r="Q345" s="849">
        <v>770</v>
      </c>
      <c r="R345" s="837"/>
      <c r="S345" s="850">
        <v>385</v>
      </c>
    </row>
    <row r="346" spans="1:19" ht="14.4" customHeight="1" x14ac:dyDescent="0.3">
      <c r="A346" s="831" t="s">
        <v>3664</v>
      </c>
      <c r="B346" s="832" t="s">
        <v>3665</v>
      </c>
      <c r="C346" s="832" t="s">
        <v>591</v>
      </c>
      <c r="D346" s="832" t="s">
        <v>1846</v>
      </c>
      <c r="E346" s="832" t="s">
        <v>3661</v>
      </c>
      <c r="F346" s="832" t="s">
        <v>3710</v>
      </c>
      <c r="G346" s="832" t="s">
        <v>3711</v>
      </c>
      <c r="H346" s="849">
        <v>5</v>
      </c>
      <c r="I346" s="849">
        <v>1255</v>
      </c>
      <c r="J346" s="832">
        <v>1</v>
      </c>
      <c r="K346" s="832">
        <v>251</v>
      </c>
      <c r="L346" s="849">
        <v>8</v>
      </c>
      <c r="M346" s="849">
        <v>2016</v>
      </c>
      <c r="N346" s="832">
        <v>1.6063745019920319</v>
      </c>
      <c r="O346" s="832">
        <v>252</v>
      </c>
      <c r="P346" s="849">
        <v>21</v>
      </c>
      <c r="Q346" s="849">
        <v>5334</v>
      </c>
      <c r="R346" s="837">
        <v>4.2501992031872513</v>
      </c>
      <c r="S346" s="850">
        <v>254</v>
      </c>
    </row>
    <row r="347" spans="1:19" ht="14.4" customHeight="1" x14ac:dyDescent="0.3">
      <c r="A347" s="831" t="s">
        <v>3664</v>
      </c>
      <c r="B347" s="832" t="s">
        <v>3665</v>
      </c>
      <c r="C347" s="832" t="s">
        <v>591</v>
      </c>
      <c r="D347" s="832" t="s">
        <v>1846</v>
      </c>
      <c r="E347" s="832" t="s">
        <v>3661</v>
      </c>
      <c r="F347" s="832" t="s">
        <v>3740</v>
      </c>
      <c r="G347" s="832" t="s">
        <v>3741</v>
      </c>
      <c r="H347" s="849">
        <v>7</v>
      </c>
      <c r="I347" s="849">
        <v>882</v>
      </c>
      <c r="J347" s="832">
        <v>1</v>
      </c>
      <c r="K347" s="832">
        <v>126</v>
      </c>
      <c r="L347" s="849">
        <v>11</v>
      </c>
      <c r="M347" s="849">
        <v>1397</v>
      </c>
      <c r="N347" s="832">
        <v>1.5839002267573696</v>
      </c>
      <c r="O347" s="832">
        <v>127</v>
      </c>
      <c r="P347" s="849">
        <v>24</v>
      </c>
      <c r="Q347" s="849">
        <v>3024</v>
      </c>
      <c r="R347" s="837">
        <v>3.4285714285714284</v>
      </c>
      <c r="S347" s="850">
        <v>126</v>
      </c>
    </row>
    <row r="348" spans="1:19" ht="14.4" customHeight="1" x14ac:dyDescent="0.3">
      <c r="A348" s="831" t="s">
        <v>3664</v>
      </c>
      <c r="B348" s="832" t="s">
        <v>3665</v>
      </c>
      <c r="C348" s="832" t="s">
        <v>591</v>
      </c>
      <c r="D348" s="832" t="s">
        <v>1846</v>
      </c>
      <c r="E348" s="832" t="s">
        <v>3661</v>
      </c>
      <c r="F348" s="832" t="s">
        <v>3744</v>
      </c>
      <c r="G348" s="832" t="s">
        <v>3745</v>
      </c>
      <c r="H348" s="849"/>
      <c r="I348" s="849"/>
      <c r="J348" s="832"/>
      <c r="K348" s="832"/>
      <c r="L348" s="849">
        <v>1</v>
      </c>
      <c r="M348" s="849">
        <v>496</v>
      </c>
      <c r="N348" s="832"/>
      <c r="O348" s="832">
        <v>496</v>
      </c>
      <c r="P348" s="849"/>
      <c r="Q348" s="849"/>
      <c r="R348" s="837"/>
      <c r="S348" s="850"/>
    </row>
    <row r="349" spans="1:19" ht="14.4" customHeight="1" x14ac:dyDescent="0.3">
      <c r="A349" s="831" t="s">
        <v>3664</v>
      </c>
      <c r="B349" s="832" t="s">
        <v>3665</v>
      </c>
      <c r="C349" s="832" t="s">
        <v>591</v>
      </c>
      <c r="D349" s="832" t="s">
        <v>1846</v>
      </c>
      <c r="E349" s="832" t="s">
        <v>3661</v>
      </c>
      <c r="F349" s="832" t="s">
        <v>3757</v>
      </c>
      <c r="G349" s="832" t="s">
        <v>3758</v>
      </c>
      <c r="H349" s="849">
        <v>1</v>
      </c>
      <c r="I349" s="849">
        <v>85</v>
      </c>
      <c r="J349" s="832">
        <v>1</v>
      </c>
      <c r="K349" s="832">
        <v>85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3664</v>
      </c>
      <c r="B350" s="832" t="s">
        <v>3665</v>
      </c>
      <c r="C350" s="832" t="s">
        <v>591</v>
      </c>
      <c r="D350" s="832" t="s">
        <v>1846</v>
      </c>
      <c r="E350" s="832" t="s">
        <v>3661</v>
      </c>
      <c r="F350" s="832" t="s">
        <v>3759</v>
      </c>
      <c r="G350" s="832" t="s">
        <v>3760</v>
      </c>
      <c r="H350" s="849">
        <v>3</v>
      </c>
      <c r="I350" s="849">
        <v>921</v>
      </c>
      <c r="J350" s="832">
        <v>1</v>
      </c>
      <c r="K350" s="832">
        <v>307</v>
      </c>
      <c r="L350" s="849">
        <v>10</v>
      </c>
      <c r="M350" s="849">
        <v>3080</v>
      </c>
      <c r="N350" s="832">
        <v>3.3441910966340935</v>
      </c>
      <c r="O350" s="832">
        <v>308</v>
      </c>
      <c r="P350" s="849">
        <v>24</v>
      </c>
      <c r="Q350" s="849">
        <v>7440</v>
      </c>
      <c r="R350" s="837">
        <v>8.0781758957654723</v>
      </c>
      <c r="S350" s="850">
        <v>310</v>
      </c>
    </row>
    <row r="351" spans="1:19" ht="14.4" customHeight="1" x14ac:dyDescent="0.3">
      <c r="A351" s="831" t="s">
        <v>3664</v>
      </c>
      <c r="B351" s="832" t="s">
        <v>3665</v>
      </c>
      <c r="C351" s="832" t="s">
        <v>591</v>
      </c>
      <c r="D351" s="832" t="s">
        <v>1846</v>
      </c>
      <c r="E351" s="832" t="s">
        <v>3661</v>
      </c>
      <c r="F351" s="832" t="s">
        <v>3762</v>
      </c>
      <c r="G351" s="832" t="s">
        <v>3760</v>
      </c>
      <c r="H351" s="849">
        <v>1</v>
      </c>
      <c r="I351" s="849">
        <v>380</v>
      </c>
      <c r="J351" s="832">
        <v>1</v>
      </c>
      <c r="K351" s="832">
        <v>380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3664</v>
      </c>
      <c r="B352" s="832" t="s">
        <v>3665</v>
      </c>
      <c r="C352" s="832" t="s">
        <v>591</v>
      </c>
      <c r="D352" s="832" t="s">
        <v>1846</v>
      </c>
      <c r="E352" s="832" t="s">
        <v>3661</v>
      </c>
      <c r="F352" s="832" t="s">
        <v>3766</v>
      </c>
      <c r="G352" s="832" t="s">
        <v>3743</v>
      </c>
      <c r="H352" s="849">
        <v>1</v>
      </c>
      <c r="I352" s="849">
        <v>404</v>
      </c>
      <c r="J352" s="832">
        <v>1</v>
      </c>
      <c r="K352" s="832">
        <v>404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3664</v>
      </c>
      <c r="B353" s="832" t="s">
        <v>3665</v>
      </c>
      <c r="C353" s="832" t="s">
        <v>591</v>
      </c>
      <c r="D353" s="832" t="s">
        <v>1847</v>
      </c>
      <c r="E353" s="832" t="s">
        <v>3661</v>
      </c>
      <c r="F353" s="832" t="s">
        <v>3710</v>
      </c>
      <c r="G353" s="832" t="s">
        <v>3711</v>
      </c>
      <c r="H353" s="849">
        <v>1</v>
      </c>
      <c r="I353" s="849">
        <v>251</v>
      </c>
      <c r="J353" s="832">
        <v>1</v>
      </c>
      <c r="K353" s="832">
        <v>251</v>
      </c>
      <c r="L353" s="849"/>
      <c r="M353" s="849"/>
      <c r="N353" s="832"/>
      <c r="O353" s="832"/>
      <c r="P353" s="849">
        <v>2</v>
      </c>
      <c r="Q353" s="849">
        <v>508</v>
      </c>
      <c r="R353" s="837">
        <v>2.0239043824701195</v>
      </c>
      <c r="S353" s="850">
        <v>254</v>
      </c>
    </row>
    <row r="354" spans="1:19" ht="14.4" customHeight="1" x14ac:dyDescent="0.3">
      <c r="A354" s="831" t="s">
        <v>3664</v>
      </c>
      <c r="B354" s="832" t="s">
        <v>3665</v>
      </c>
      <c r="C354" s="832" t="s">
        <v>591</v>
      </c>
      <c r="D354" s="832" t="s">
        <v>1847</v>
      </c>
      <c r="E354" s="832" t="s">
        <v>3661</v>
      </c>
      <c r="F354" s="832" t="s">
        <v>3740</v>
      </c>
      <c r="G354" s="832" t="s">
        <v>3741</v>
      </c>
      <c r="H354" s="849">
        <v>1</v>
      </c>
      <c r="I354" s="849">
        <v>126</v>
      </c>
      <c r="J354" s="832">
        <v>1</v>
      </c>
      <c r="K354" s="832">
        <v>126</v>
      </c>
      <c r="L354" s="849"/>
      <c r="M354" s="849"/>
      <c r="N354" s="832"/>
      <c r="O354" s="832"/>
      <c r="P354" s="849">
        <v>2</v>
      </c>
      <c r="Q354" s="849">
        <v>252</v>
      </c>
      <c r="R354" s="837">
        <v>2</v>
      </c>
      <c r="S354" s="850">
        <v>126</v>
      </c>
    </row>
    <row r="355" spans="1:19" ht="14.4" customHeight="1" x14ac:dyDescent="0.3">
      <c r="A355" s="831" t="s">
        <v>3664</v>
      </c>
      <c r="B355" s="832" t="s">
        <v>3665</v>
      </c>
      <c r="C355" s="832" t="s">
        <v>591</v>
      </c>
      <c r="D355" s="832" t="s">
        <v>1847</v>
      </c>
      <c r="E355" s="832" t="s">
        <v>3661</v>
      </c>
      <c r="F355" s="832" t="s">
        <v>3742</v>
      </c>
      <c r="G355" s="832" t="s">
        <v>3743</v>
      </c>
      <c r="H355" s="849">
        <v>1</v>
      </c>
      <c r="I355" s="849">
        <v>331</v>
      </c>
      <c r="J355" s="832">
        <v>1</v>
      </c>
      <c r="K355" s="832">
        <v>331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3664</v>
      </c>
      <c r="B356" s="832" t="s">
        <v>3665</v>
      </c>
      <c r="C356" s="832" t="s">
        <v>591</v>
      </c>
      <c r="D356" s="832" t="s">
        <v>1847</v>
      </c>
      <c r="E356" s="832" t="s">
        <v>3661</v>
      </c>
      <c r="F356" s="832" t="s">
        <v>3762</v>
      </c>
      <c r="G356" s="832" t="s">
        <v>3760</v>
      </c>
      <c r="H356" s="849"/>
      <c r="I356" s="849"/>
      <c r="J356" s="832"/>
      <c r="K356" s="832"/>
      <c r="L356" s="849"/>
      <c r="M356" s="849"/>
      <c r="N356" s="832"/>
      <c r="O356" s="832"/>
      <c r="P356" s="849">
        <v>2</v>
      </c>
      <c r="Q356" s="849">
        <v>770</v>
      </c>
      <c r="R356" s="837"/>
      <c r="S356" s="850">
        <v>385</v>
      </c>
    </row>
    <row r="357" spans="1:19" ht="14.4" customHeight="1" x14ac:dyDescent="0.3">
      <c r="A357" s="831" t="s">
        <v>3664</v>
      </c>
      <c r="B357" s="832" t="s">
        <v>3665</v>
      </c>
      <c r="C357" s="832" t="s">
        <v>591</v>
      </c>
      <c r="D357" s="832" t="s">
        <v>1848</v>
      </c>
      <c r="E357" s="832" t="s">
        <v>3661</v>
      </c>
      <c r="F357" s="832" t="s">
        <v>3710</v>
      </c>
      <c r="G357" s="832" t="s">
        <v>3711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254</v>
      </c>
      <c r="R357" s="837"/>
      <c r="S357" s="850">
        <v>254</v>
      </c>
    </row>
    <row r="358" spans="1:19" ht="14.4" customHeight="1" x14ac:dyDescent="0.3">
      <c r="A358" s="831" t="s">
        <v>3664</v>
      </c>
      <c r="B358" s="832" t="s">
        <v>3665</v>
      </c>
      <c r="C358" s="832" t="s">
        <v>591</v>
      </c>
      <c r="D358" s="832" t="s">
        <v>1848</v>
      </c>
      <c r="E358" s="832" t="s">
        <v>3661</v>
      </c>
      <c r="F358" s="832" t="s">
        <v>3740</v>
      </c>
      <c r="G358" s="832" t="s">
        <v>3741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126</v>
      </c>
      <c r="R358" s="837"/>
      <c r="S358" s="850">
        <v>126</v>
      </c>
    </row>
    <row r="359" spans="1:19" ht="14.4" customHeight="1" x14ac:dyDescent="0.3">
      <c r="A359" s="831" t="s">
        <v>3664</v>
      </c>
      <c r="B359" s="832" t="s">
        <v>3665</v>
      </c>
      <c r="C359" s="832" t="s">
        <v>591</v>
      </c>
      <c r="D359" s="832" t="s">
        <v>1848</v>
      </c>
      <c r="E359" s="832" t="s">
        <v>3661</v>
      </c>
      <c r="F359" s="832" t="s">
        <v>3762</v>
      </c>
      <c r="G359" s="832" t="s">
        <v>3760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385</v>
      </c>
      <c r="R359" s="837"/>
      <c r="S359" s="850">
        <v>385</v>
      </c>
    </row>
    <row r="360" spans="1:19" ht="14.4" customHeight="1" x14ac:dyDescent="0.3">
      <c r="A360" s="831" t="s">
        <v>3664</v>
      </c>
      <c r="B360" s="832" t="s">
        <v>3665</v>
      </c>
      <c r="C360" s="832" t="s">
        <v>591</v>
      </c>
      <c r="D360" s="832" t="s">
        <v>1852</v>
      </c>
      <c r="E360" s="832" t="s">
        <v>3661</v>
      </c>
      <c r="F360" s="832" t="s">
        <v>3710</v>
      </c>
      <c r="G360" s="832" t="s">
        <v>3711</v>
      </c>
      <c r="H360" s="849">
        <v>6</v>
      </c>
      <c r="I360" s="849">
        <v>1506</v>
      </c>
      <c r="J360" s="832">
        <v>1</v>
      </c>
      <c r="K360" s="832">
        <v>251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3664</v>
      </c>
      <c r="B361" s="832" t="s">
        <v>3665</v>
      </c>
      <c r="C361" s="832" t="s">
        <v>591</v>
      </c>
      <c r="D361" s="832" t="s">
        <v>1852</v>
      </c>
      <c r="E361" s="832" t="s">
        <v>3661</v>
      </c>
      <c r="F361" s="832" t="s">
        <v>3740</v>
      </c>
      <c r="G361" s="832" t="s">
        <v>3741</v>
      </c>
      <c r="H361" s="849">
        <v>15</v>
      </c>
      <c r="I361" s="849">
        <v>1890</v>
      </c>
      <c r="J361" s="832">
        <v>1</v>
      </c>
      <c r="K361" s="832">
        <v>126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3664</v>
      </c>
      <c r="B362" s="832" t="s">
        <v>3665</v>
      </c>
      <c r="C362" s="832" t="s">
        <v>591</v>
      </c>
      <c r="D362" s="832" t="s">
        <v>1852</v>
      </c>
      <c r="E362" s="832" t="s">
        <v>3661</v>
      </c>
      <c r="F362" s="832" t="s">
        <v>3746</v>
      </c>
      <c r="G362" s="832" t="s">
        <v>3745</v>
      </c>
      <c r="H362" s="849">
        <v>1</v>
      </c>
      <c r="I362" s="849">
        <v>568</v>
      </c>
      <c r="J362" s="832">
        <v>1</v>
      </c>
      <c r="K362" s="832">
        <v>568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3664</v>
      </c>
      <c r="B363" s="832" t="s">
        <v>3665</v>
      </c>
      <c r="C363" s="832" t="s">
        <v>591</v>
      </c>
      <c r="D363" s="832" t="s">
        <v>1852</v>
      </c>
      <c r="E363" s="832" t="s">
        <v>3661</v>
      </c>
      <c r="F363" s="832" t="s">
        <v>3759</v>
      </c>
      <c r="G363" s="832" t="s">
        <v>3760</v>
      </c>
      <c r="H363" s="849">
        <v>3</v>
      </c>
      <c r="I363" s="849">
        <v>921</v>
      </c>
      <c r="J363" s="832">
        <v>1</v>
      </c>
      <c r="K363" s="832">
        <v>307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3664</v>
      </c>
      <c r="B364" s="832" t="s">
        <v>3665</v>
      </c>
      <c r="C364" s="832" t="s">
        <v>591</v>
      </c>
      <c r="D364" s="832" t="s">
        <v>1852</v>
      </c>
      <c r="E364" s="832" t="s">
        <v>3661</v>
      </c>
      <c r="F364" s="832" t="s">
        <v>3762</v>
      </c>
      <c r="G364" s="832" t="s">
        <v>3760</v>
      </c>
      <c r="H364" s="849">
        <v>2</v>
      </c>
      <c r="I364" s="849">
        <v>760</v>
      </c>
      <c r="J364" s="832">
        <v>1</v>
      </c>
      <c r="K364" s="832">
        <v>380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3664</v>
      </c>
      <c r="B365" s="832" t="s">
        <v>3665</v>
      </c>
      <c r="C365" s="832" t="s">
        <v>591</v>
      </c>
      <c r="D365" s="832" t="s">
        <v>3627</v>
      </c>
      <c r="E365" s="832" t="s">
        <v>3661</v>
      </c>
      <c r="F365" s="832" t="s">
        <v>3710</v>
      </c>
      <c r="G365" s="832" t="s">
        <v>3711</v>
      </c>
      <c r="H365" s="849">
        <v>1</v>
      </c>
      <c r="I365" s="849">
        <v>251</v>
      </c>
      <c r="J365" s="832">
        <v>1</v>
      </c>
      <c r="K365" s="832">
        <v>251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3664</v>
      </c>
      <c r="B366" s="832" t="s">
        <v>3665</v>
      </c>
      <c r="C366" s="832" t="s">
        <v>591</v>
      </c>
      <c r="D366" s="832" t="s">
        <v>3627</v>
      </c>
      <c r="E366" s="832" t="s">
        <v>3661</v>
      </c>
      <c r="F366" s="832" t="s">
        <v>3740</v>
      </c>
      <c r="G366" s="832" t="s">
        <v>3741</v>
      </c>
      <c r="H366" s="849">
        <v>4</v>
      </c>
      <c r="I366" s="849">
        <v>504</v>
      </c>
      <c r="J366" s="832">
        <v>1</v>
      </c>
      <c r="K366" s="832">
        <v>126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3664</v>
      </c>
      <c r="B367" s="832" t="s">
        <v>3665</v>
      </c>
      <c r="C367" s="832" t="s">
        <v>591</v>
      </c>
      <c r="D367" s="832" t="s">
        <v>3627</v>
      </c>
      <c r="E367" s="832" t="s">
        <v>3661</v>
      </c>
      <c r="F367" s="832" t="s">
        <v>3762</v>
      </c>
      <c r="G367" s="832" t="s">
        <v>3760</v>
      </c>
      <c r="H367" s="849">
        <v>1</v>
      </c>
      <c r="I367" s="849">
        <v>380</v>
      </c>
      <c r="J367" s="832">
        <v>1</v>
      </c>
      <c r="K367" s="832">
        <v>380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3664</v>
      </c>
      <c r="B368" s="832" t="s">
        <v>3665</v>
      </c>
      <c r="C368" s="832" t="s">
        <v>591</v>
      </c>
      <c r="D368" s="832" t="s">
        <v>3629</v>
      </c>
      <c r="E368" s="832" t="s">
        <v>3661</v>
      </c>
      <c r="F368" s="832" t="s">
        <v>3710</v>
      </c>
      <c r="G368" s="832" t="s">
        <v>3711</v>
      </c>
      <c r="H368" s="849">
        <v>7</v>
      </c>
      <c r="I368" s="849">
        <v>1757</v>
      </c>
      <c r="J368" s="832">
        <v>1</v>
      </c>
      <c r="K368" s="832">
        <v>251</v>
      </c>
      <c r="L368" s="849">
        <v>11</v>
      </c>
      <c r="M368" s="849">
        <v>2772</v>
      </c>
      <c r="N368" s="832">
        <v>1.5776892430278884</v>
      </c>
      <c r="O368" s="832">
        <v>252</v>
      </c>
      <c r="P368" s="849">
        <v>9</v>
      </c>
      <c r="Q368" s="849">
        <v>2286</v>
      </c>
      <c r="R368" s="837">
        <v>1.301081388730791</v>
      </c>
      <c r="S368" s="850">
        <v>254</v>
      </c>
    </row>
    <row r="369" spans="1:19" ht="14.4" customHeight="1" x14ac:dyDescent="0.3">
      <c r="A369" s="831" t="s">
        <v>3664</v>
      </c>
      <c r="B369" s="832" t="s">
        <v>3665</v>
      </c>
      <c r="C369" s="832" t="s">
        <v>591</v>
      </c>
      <c r="D369" s="832" t="s">
        <v>3629</v>
      </c>
      <c r="E369" s="832" t="s">
        <v>3661</v>
      </c>
      <c r="F369" s="832" t="s">
        <v>3740</v>
      </c>
      <c r="G369" s="832" t="s">
        <v>3741</v>
      </c>
      <c r="H369" s="849">
        <v>46</v>
      </c>
      <c r="I369" s="849">
        <v>5796</v>
      </c>
      <c r="J369" s="832">
        <v>1</v>
      </c>
      <c r="K369" s="832">
        <v>126</v>
      </c>
      <c r="L369" s="849">
        <v>72</v>
      </c>
      <c r="M369" s="849">
        <v>9144</v>
      </c>
      <c r="N369" s="832">
        <v>1.5776397515527951</v>
      </c>
      <c r="O369" s="832">
        <v>127</v>
      </c>
      <c r="P369" s="849">
        <v>32</v>
      </c>
      <c r="Q369" s="849">
        <v>4032</v>
      </c>
      <c r="R369" s="837">
        <v>0.69565217391304346</v>
      </c>
      <c r="S369" s="850">
        <v>126</v>
      </c>
    </row>
    <row r="370" spans="1:19" ht="14.4" customHeight="1" x14ac:dyDescent="0.3">
      <c r="A370" s="831" t="s">
        <v>3664</v>
      </c>
      <c r="B370" s="832" t="s">
        <v>3665</v>
      </c>
      <c r="C370" s="832" t="s">
        <v>591</v>
      </c>
      <c r="D370" s="832" t="s">
        <v>3629</v>
      </c>
      <c r="E370" s="832" t="s">
        <v>3661</v>
      </c>
      <c r="F370" s="832" t="s">
        <v>3744</v>
      </c>
      <c r="G370" s="832" t="s">
        <v>3745</v>
      </c>
      <c r="H370" s="849"/>
      <c r="I370" s="849"/>
      <c r="J370" s="832"/>
      <c r="K370" s="832"/>
      <c r="L370" s="849">
        <v>1</v>
      </c>
      <c r="M370" s="849">
        <v>496</v>
      </c>
      <c r="N370" s="832"/>
      <c r="O370" s="832">
        <v>496</v>
      </c>
      <c r="P370" s="849"/>
      <c r="Q370" s="849"/>
      <c r="R370" s="837"/>
      <c r="S370" s="850"/>
    </row>
    <row r="371" spans="1:19" ht="14.4" customHeight="1" x14ac:dyDescent="0.3">
      <c r="A371" s="831" t="s">
        <v>3664</v>
      </c>
      <c r="B371" s="832" t="s">
        <v>3665</v>
      </c>
      <c r="C371" s="832" t="s">
        <v>591</v>
      </c>
      <c r="D371" s="832" t="s">
        <v>3629</v>
      </c>
      <c r="E371" s="832" t="s">
        <v>3661</v>
      </c>
      <c r="F371" s="832" t="s">
        <v>3746</v>
      </c>
      <c r="G371" s="832" t="s">
        <v>3745</v>
      </c>
      <c r="H371" s="849">
        <v>4</v>
      </c>
      <c r="I371" s="849">
        <v>2272</v>
      </c>
      <c r="J371" s="832">
        <v>1</v>
      </c>
      <c r="K371" s="832">
        <v>568</v>
      </c>
      <c r="L371" s="849">
        <v>1</v>
      </c>
      <c r="M371" s="849">
        <v>569</v>
      </c>
      <c r="N371" s="832">
        <v>0.25044014084507044</v>
      </c>
      <c r="O371" s="832">
        <v>569</v>
      </c>
      <c r="P371" s="849"/>
      <c r="Q371" s="849"/>
      <c r="R371" s="837"/>
      <c r="S371" s="850"/>
    </row>
    <row r="372" spans="1:19" ht="14.4" customHeight="1" x14ac:dyDescent="0.3">
      <c r="A372" s="831" t="s">
        <v>3664</v>
      </c>
      <c r="B372" s="832" t="s">
        <v>3665</v>
      </c>
      <c r="C372" s="832" t="s">
        <v>591</v>
      </c>
      <c r="D372" s="832" t="s">
        <v>3629</v>
      </c>
      <c r="E372" s="832" t="s">
        <v>3661</v>
      </c>
      <c r="F372" s="832" t="s">
        <v>3749</v>
      </c>
      <c r="G372" s="832" t="s">
        <v>3750</v>
      </c>
      <c r="H372" s="849"/>
      <c r="I372" s="849"/>
      <c r="J372" s="832"/>
      <c r="K372" s="832"/>
      <c r="L372" s="849">
        <v>2</v>
      </c>
      <c r="M372" s="849">
        <v>928</v>
      </c>
      <c r="N372" s="832"/>
      <c r="O372" s="832">
        <v>464</v>
      </c>
      <c r="P372" s="849"/>
      <c r="Q372" s="849"/>
      <c r="R372" s="837"/>
      <c r="S372" s="850"/>
    </row>
    <row r="373" spans="1:19" ht="14.4" customHeight="1" x14ac:dyDescent="0.3">
      <c r="A373" s="831" t="s">
        <v>3664</v>
      </c>
      <c r="B373" s="832" t="s">
        <v>3665</v>
      </c>
      <c r="C373" s="832" t="s">
        <v>591</v>
      </c>
      <c r="D373" s="832" t="s">
        <v>3629</v>
      </c>
      <c r="E373" s="832" t="s">
        <v>3661</v>
      </c>
      <c r="F373" s="832" t="s">
        <v>3762</v>
      </c>
      <c r="G373" s="832" t="s">
        <v>3760</v>
      </c>
      <c r="H373" s="849">
        <v>10</v>
      </c>
      <c r="I373" s="849">
        <v>3800</v>
      </c>
      <c r="J373" s="832">
        <v>1</v>
      </c>
      <c r="K373" s="832">
        <v>380</v>
      </c>
      <c r="L373" s="849">
        <v>16</v>
      </c>
      <c r="M373" s="849">
        <v>6096</v>
      </c>
      <c r="N373" s="832">
        <v>1.6042105263157895</v>
      </c>
      <c r="O373" s="832">
        <v>381</v>
      </c>
      <c r="P373" s="849">
        <v>13</v>
      </c>
      <c r="Q373" s="849">
        <v>5005</v>
      </c>
      <c r="R373" s="837">
        <v>1.3171052631578948</v>
      </c>
      <c r="S373" s="850">
        <v>385</v>
      </c>
    </row>
    <row r="374" spans="1:19" ht="14.4" customHeight="1" x14ac:dyDescent="0.3">
      <c r="A374" s="831" t="s">
        <v>3664</v>
      </c>
      <c r="B374" s="832" t="s">
        <v>3665</v>
      </c>
      <c r="C374" s="832" t="s">
        <v>591</v>
      </c>
      <c r="D374" s="832" t="s">
        <v>3629</v>
      </c>
      <c r="E374" s="832" t="s">
        <v>3661</v>
      </c>
      <c r="F374" s="832" t="s">
        <v>3763</v>
      </c>
      <c r="G374" s="832" t="s">
        <v>3764</v>
      </c>
      <c r="H374" s="849">
        <v>2</v>
      </c>
      <c r="I374" s="849">
        <v>544</v>
      </c>
      <c r="J374" s="832">
        <v>1</v>
      </c>
      <c r="K374" s="832">
        <v>272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3664</v>
      </c>
      <c r="B375" s="832" t="s">
        <v>3665</v>
      </c>
      <c r="C375" s="832" t="s">
        <v>591</v>
      </c>
      <c r="D375" s="832" t="s">
        <v>3629</v>
      </c>
      <c r="E375" s="832" t="s">
        <v>3661</v>
      </c>
      <c r="F375" s="832" t="s">
        <v>3766</v>
      </c>
      <c r="G375" s="832" t="s">
        <v>3743</v>
      </c>
      <c r="H375" s="849"/>
      <c r="I375" s="849"/>
      <c r="J375" s="832"/>
      <c r="K375" s="832"/>
      <c r="L375" s="849">
        <v>1</v>
      </c>
      <c r="M375" s="849">
        <v>405</v>
      </c>
      <c r="N375" s="832"/>
      <c r="O375" s="832">
        <v>405</v>
      </c>
      <c r="P375" s="849"/>
      <c r="Q375" s="849"/>
      <c r="R375" s="837"/>
      <c r="S375" s="850"/>
    </row>
    <row r="376" spans="1:19" ht="14.4" customHeight="1" x14ac:dyDescent="0.3">
      <c r="A376" s="831" t="s">
        <v>3664</v>
      </c>
      <c r="B376" s="832" t="s">
        <v>3665</v>
      </c>
      <c r="C376" s="832" t="s">
        <v>591</v>
      </c>
      <c r="D376" s="832" t="s">
        <v>1854</v>
      </c>
      <c r="E376" s="832" t="s">
        <v>3661</v>
      </c>
      <c r="F376" s="832" t="s">
        <v>3710</v>
      </c>
      <c r="G376" s="832" t="s">
        <v>3711</v>
      </c>
      <c r="H376" s="849"/>
      <c r="I376" s="849"/>
      <c r="J376" s="832"/>
      <c r="K376" s="832"/>
      <c r="L376" s="849"/>
      <c r="M376" s="849"/>
      <c r="N376" s="832"/>
      <c r="O376" s="832"/>
      <c r="P376" s="849">
        <v>4</v>
      </c>
      <c r="Q376" s="849">
        <v>1016</v>
      </c>
      <c r="R376" s="837"/>
      <c r="S376" s="850">
        <v>254</v>
      </c>
    </row>
    <row r="377" spans="1:19" ht="14.4" customHeight="1" x14ac:dyDescent="0.3">
      <c r="A377" s="831" t="s">
        <v>3664</v>
      </c>
      <c r="B377" s="832" t="s">
        <v>3665</v>
      </c>
      <c r="C377" s="832" t="s">
        <v>591</v>
      </c>
      <c r="D377" s="832" t="s">
        <v>1854</v>
      </c>
      <c r="E377" s="832" t="s">
        <v>3661</v>
      </c>
      <c r="F377" s="832" t="s">
        <v>3740</v>
      </c>
      <c r="G377" s="832" t="s">
        <v>3741</v>
      </c>
      <c r="H377" s="849"/>
      <c r="I377" s="849"/>
      <c r="J377" s="832"/>
      <c r="K377" s="832"/>
      <c r="L377" s="849"/>
      <c r="M377" s="849"/>
      <c r="N377" s="832"/>
      <c r="O377" s="832"/>
      <c r="P377" s="849">
        <v>13</v>
      </c>
      <c r="Q377" s="849">
        <v>1638</v>
      </c>
      <c r="R377" s="837"/>
      <c r="S377" s="850">
        <v>126</v>
      </c>
    </row>
    <row r="378" spans="1:19" ht="14.4" customHeight="1" x14ac:dyDescent="0.3">
      <c r="A378" s="831" t="s">
        <v>3664</v>
      </c>
      <c r="B378" s="832" t="s">
        <v>3665</v>
      </c>
      <c r="C378" s="832" t="s">
        <v>591</v>
      </c>
      <c r="D378" s="832" t="s">
        <v>1854</v>
      </c>
      <c r="E378" s="832" t="s">
        <v>3661</v>
      </c>
      <c r="F378" s="832" t="s">
        <v>3744</v>
      </c>
      <c r="G378" s="832" t="s">
        <v>3745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498</v>
      </c>
      <c r="R378" s="837"/>
      <c r="S378" s="850">
        <v>498</v>
      </c>
    </row>
    <row r="379" spans="1:19" ht="14.4" customHeight="1" x14ac:dyDescent="0.3">
      <c r="A379" s="831" t="s">
        <v>3664</v>
      </c>
      <c r="B379" s="832" t="s">
        <v>3665</v>
      </c>
      <c r="C379" s="832" t="s">
        <v>591</v>
      </c>
      <c r="D379" s="832" t="s">
        <v>1854</v>
      </c>
      <c r="E379" s="832" t="s">
        <v>3661</v>
      </c>
      <c r="F379" s="832" t="s">
        <v>3746</v>
      </c>
      <c r="G379" s="832" t="s">
        <v>3745</v>
      </c>
      <c r="H379" s="849"/>
      <c r="I379" s="849"/>
      <c r="J379" s="832"/>
      <c r="K379" s="832"/>
      <c r="L379" s="849"/>
      <c r="M379" s="849"/>
      <c r="N379" s="832"/>
      <c r="O379" s="832"/>
      <c r="P379" s="849">
        <v>5</v>
      </c>
      <c r="Q379" s="849">
        <v>2865</v>
      </c>
      <c r="R379" s="837"/>
      <c r="S379" s="850">
        <v>573</v>
      </c>
    </row>
    <row r="380" spans="1:19" ht="14.4" customHeight="1" x14ac:dyDescent="0.3">
      <c r="A380" s="831" t="s">
        <v>3664</v>
      </c>
      <c r="B380" s="832" t="s">
        <v>3665</v>
      </c>
      <c r="C380" s="832" t="s">
        <v>591</v>
      </c>
      <c r="D380" s="832" t="s">
        <v>3630</v>
      </c>
      <c r="E380" s="832" t="s">
        <v>3661</v>
      </c>
      <c r="F380" s="832" t="s">
        <v>3740</v>
      </c>
      <c r="G380" s="832" t="s">
        <v>3741</v>
      </c>
      <c r="H380" s="849"/>
      <c r="I380" s="849"/>
      <c r="J380" s="832"/>
      <c r="K380" s="832"/>
      <c r="L380" s="849"/>
      <c r="M380" s="849"/>
      <c r="N380" s="832"/>
      <c r="O380" s="832"/>
      <c r="P380" s="849">
        <v>8</v>
      </c>
      <c r="Q380" s="849">
        <v>1008</v>
      </c>
      <c r="R380" s="837"/>
      <c r="S380" s="850">
        <v>126</v>
      </c>
    </row>
    <row r="381" spans="1:19" ht="14.4" customHeight="1" x14ac:dyDescent="0.3">
      <c r="A381" s="831" t="s">
        <v>3664</v>
      </c>
      <c r="B381" s="832" t="s">
        <v>3665</v>
      </c>
      <c r="C381" s="832" t="s">
        <v>591</v>
      </c>
      <c r="D381" s="832" t="s">
        <v>3630</v>
      </c>
      <c r="E381" s="832" t="s">
        <v>3661</v>
      </c>
      <c r="F381" s="832" t="s">
        <v>3742</v>
      </c>
      <c r="G381" s="832" t="s">
        <v>3743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334</v>
      </c>
      <c r="R381" s="837"/>
      <c r="S381" s="850">
        <v>334</v>
      </c>
    </row>
    <row r="382" spans="1:19" ht="14.4" customHeight="1" x14ac:dyDescent="0.3">
      <c r="A382" s="831" t="s">
        <v>3664</v>
      </c>
      <c r="B382" s="832" t="s">
        <v>3665</v>
      </c>
      <c r="C382" s="832" t="s">
        <v>591</v>
      </c>
      <c r="D382" s="832" t="s">
        <v>3630</v>
      </c>
      <c r="E382" s="832" t="s">
        <v>3661</v>
      </c>
      <c r="F382" s="832" t="s">
        <v>3759</v>
      </c>
      <c r="G382" s="832" t="s">
        <v>3760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310</v>
      </c>
      <c r="R382" s="837"/>
      <c r="S382" s="850">
        <v>310</v>
      </c>
    </row>
    <row r="383" spans="1:19" ht="14.4" customHeight="1" x14ac:dyDescent="0.3">
      <c r="A383" s="831" t="s">
        <v>3664</v>
      </c>
      <c r="B383" s="832" t="s">
        <v>3665</v>
      </c>
      <c r="C383" s="832" t="s">
        <v>591</v>
      </c>
      <c r="D383" s="832" t="s">
        <v>1855</v>
      </c>
      <c r="E383" s="832" t="s">
        <v>3661</v>
      </c>
      <c r="F383" s="832" t="s">
        <v>3710</v>
      </c>
      <c r="G383" s="832" t="s">
        <v>3711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254</v>
      </c>
      <c r="R383" s="837"/>
      <c r="S383" s="850">
        <v>254</v>
      </c>
    </row>
    <row r="384" spans="1:19" ht="14.4" customHeight="1" x14ac:dyDescent="0.3">
      <c r="A384" s="831" t="s">
        <v>3664</v>
      </c>
      <c r="B384" s="832" t="s">
        <v>3665</v>
      </c>
      <c r="C384" s="832" t="s">
        <v>591</v>
      </c>
      <c r="D384" s="832" t="s">
        <v>1855</v>
      </c>
      <c r="E384" s="832" t="s">
        <v>3661</v>
      </c>
      <c r="F384" s="832" t="s">
        <v>3740</v>
      </c>
      <c r="G384" s="832" t="s">
        <v>3741</v>
      </c>
      <c r="H384" s="849"/>
      <c r="I384" s="849"/>
      <c r="J384" s="832"/>
      <c r="K384" s="832"/>
      <c r="L384" s="849"/>
      <c r="M384" s="849"/>
      <c r="N384" s="832"/>
      <c r="O384" s="832"/>
      <c r="P384" s="849">
        <v>4</v>
      </c>
      <c r="Q384" s="849">
        <v>504</v>
      </c>
      <c r="R384" s="837"/>
      <c r="S384" s="850">
        <v>126</v>
      </c>
    </row>
    <row r="385" spans="1:19" ht="14.4" customHeight="1" x14ac:dyDescent="0.3">
      <c r="A385" s="831" t="s">
        <v>3664</v>
      </c>
      <c r="B385" s="832" t="s">
        <v>3665</v>
      </c>
      <c r="C385" s="832" t="s">
        <v>591</v>
      </c>
      <c r="D385" s="832" t="s">
        <v>1855</v>
      </c>
      <c r="E385" s="832" t="s">
        <v>3661</v>
      </c>
      <c r="F385" s="832" t="s">
        <v>3762</v>
      </c>
      <c r="G385" s="832" t="s">
        <v>3760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385</v>
      </c>
      <c r="R385" s="837"/>
      <c r="S385" s="850">
        <v>385</v>
      </c>
    </row>
    <row r="386" spans="1:19" ht="14.4" customHeight="1" x14ac:dyDescent="0.3">
      <c r="A386" s="831" t="s">
        <v>3664</v>
      </c>
      <c r="B386" s="832" t="s">
        <v>3665</v>
      </c>
      <c r="C386" s="832" t="s">
        <v>591</v>
      </c>
      <c r="D386" s="832" t="s">
        <v>1857</v>
      </c>
      <c r="E386" s="832" t="s">
        <v>3661</v>
      </c>
      <c r="F386" s="832" t="s">
        <v>3710</v>
      </c>
      <c r="G386" s="832" t="s">
        <v>3711</v>
      </c>
      <c r="H386" s="849">
        <v>10</v>
      </c>
      <c r="I386" s="849">
        <v>2510</v>
      </c>
      <c r="J386" s="832">
        <v>1</v>
      </c>
      <c r="K386" s="832">
        <v>251</v>
      </c>
      <c r="L386" s="849">
        <v>19</v>
      </c>
      <c r="M386" s="849">
        <v>4788</v>
      </c>
      <c r="N386" s="832">
        <v>1.9075697211155378</v>
      </c>
      <c r="O386" s="832">
        <v>252</v>
      </c>
      <c r="P386" s="849">
        <v>15</v>
      </c>
      <c r="Q386" s="849">
        <v>3810</v>
      </c>
      <c r="R386" s="837">
        <v>1.5179282868525896</v>
      </c>
      <c r="S386" s="850">
        <v>254</v>
      </c>
    </row>
    <row r="387" spans="1:19" ht="14.4" customHeight="1" x14ac:dyDescent="0.3">
      <c r="A387" s="831" t="s">
        <v>3664</v>
      </c>
      <c r="B387" s="832" t="s">
        <v>3665</v>
      </c>
      <c r="C387" s="832" t="s">
        <v>591</v>
      </c>
      <c r="D387" s="832" t="s">
        <v>1857</v>
      </c>
      <c r="E387" s="832" t="s">
        <v>3661</v>
      </c>
      <c r="F387" s="832" t="s">
        <v>3740</v>
      </c>
      <c r="G387" s="832" t="s">
        <v>3741</v>
      </c>
      <c r="H387" s="849">
        <v>14</v>
      </c>
      <c r="I387" s="849">
        <v>1764</v>
      </c>
      <c r="J387" s="832">
        <v>1</v>
      </c>
      <c r="K387" s="832">
        <v>126</v>
      </c>
      <c r="L387" s="849">
        <v>78</v>
      </c>
      <c r="M387" s="849">
        <v>9906</v>
      </c>
      <c r="N387" s="832">
        <v>5.6156462585034017</v>
      </c>
      <c r="O387" s="832">
        <v>127</v>
      </c>
      <c r="P387" s="849">
        <v>52</v>
      </c>
      <c r="Q387" s="849">
        <v>6552</v>
      </c>
      <c r="R387" s="837">
        <v>3.7142857142857144</v>
      </c>
      <c r="S387" s="850">
        <v>126</v>
      </c>
    </row>
    <row r="388" spans="1:19" ht="14.4" customHeight="1" x14ac:dyDescent="0.3">
      <c r="A388" s="831" t="s">
        <v>3664</v>
      </c>
      <c r="B388" s="832" t="s">
        <v>3665</v>
      </c>
      <c r="C388" s="832" t="s">
        <v>591</v>
      </c>
      <c r="D388" s="832" t="s">
        <v>1857</v>
      </c>
      <c r="E388" s="832" t="s">
        <v>3661</v>
      </c>
      <c r="F388" s="832" t="s">
        <v>3749</v>
      </c>
      <c r="G388" s="832" t="s">
        <v>3750</v>
      </c>
      <c r="H388" s="849">
        <v>1</v>
      </c>
      <c r="I388" s="849">
        <v>462</v>
      </c>
      <c r="J388" s="832">
        <v>1</v>
      </c>
      <c r="K388" s="832">
        <v>462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3664</v>
      </c>
      <c r="B389" s="832" t="s">
        <v>3665</v>
      </c>
      <c r="C389" s="832" t="s">
        <v>591</v>
      </c>
      <c r="D389" s="832" t="s">
        <v>1857</v>
      </c>
      <c r="E389" s="832" t="s">
        <v>3661</v>
      </c>
      <c r="F389" s="832" t="s">
        <v>3762</v>
      </c>
      <c r="G389" s="832" t="s">
        <v>3760</v>
      </c>
      <c r="H389" s="849">
        <v>16</v>
      </c>
      <c r="I389" s="849">
        <v>6080</v>
      </c>
      <c r="J389" s="832">
        <v>1</v>
      </c>
      <c r="K389" s="832">
        <v>380</v>
      </c>
      <c r="L389" s="849">
        <v>26</v>
      </c>
      <c r="M389" s="849">
        <v>9906</v>
      </c>
      <c r="N389" s="832">
        <v>1.6292763157894736</v>
      </c>
      <c r="O389" s="832">
        <v>381</v>
      </c>
      <c r="P389" s="849">
        <v>28</v>
      </c>
      <c r="Q389" s="849">
        <v>10780</v>
      </c>
      <c r="R389" s="837">
        <v>1.7730263157894737</v>
      </c>
      <c r="S389" s="850">
        <v>385</v>
      </c>
    </row>
    <row r="390" spans="1:19" ht="14.4" customHeight="1" x14ac:dyDescent="0.3">
      <c r="A390" s="831" t="s">
        <v>3664</v>
      </c>
      <c r="B390" s="832" t="s">
        <v>3665</v>
      </c>
      <c r="C390" s="832" t="s">
        <v>591</v>
      </c>
      <c r="D390" s="832" t="s">
        <v>1858</v>
      </c>
      <c r="E390" s="832" t="s">
        <v>3661</v>
      </c>
      <c r="F390" s="832" t="s">
        <v>3710</v>
      </c>
      <c r="G390" s="832" t="s">
        <v>3711</v>
      </c>
      <c r="H390" s="849">
        <v>12</v>
      </c>
      <c r="I390" s="849">
        <v>3012</v>
      </c>
      <c r="J390" s="832">
        <v>1</v>
      </c>
      <c r="K390" s="832">
        <v>251</v>
      </c>
      <c r="L390" s="849">
        <v>1</v>
      </c>
      <c r="M390" s="849">
        <v>252</v>
      </c>
      <c r="N390" s="832">
        <v>8.3665338645418322E-2</v>
      </c>
      <c r="O390" s="832">
        <v>252</v>
      </c>
      <c r="P390" s="849"/>
      <c r="Q390" s="849"/>
      <c r="R390" s="837"/>
      <c r="S390" s="850"/>
    </row>
    <row r="391" spans="1:19" ht="14.4" customHeight="1" x14ac:dyDescent="0.3">
      <c r="A391" s="831" t="s">
        <v>3664</v>
      </c>
      <c r="B391" s="832" t="s">
        <v>3665</v>
      </c>
      <c r="C391" s="832" t="s">
        <v>591</v>
      </c>
      <c r="D391" s="832" t="s">
        <v>1858</v>
      </c>
      <c r="E391" s="832" t="s">
        <v>3661</v>
      </c>
      <c r="F391" s="832" t="s">
        <v>3740</v>
      </c>
      <c r="G391" s="832" t="s">
        <v>3741</v>
      </c>
      <c r="H391" s="849">
        <v>43</v>
      </c>
      <c r="I391" s="849">
        <v>5418</v>
      </c>
      <c r="J391" s="832">
        <v>1</v>
      </c>
      <c r="K391" s="832">
        <v>126</v>
      </c>
      <c r="L391" s="849">
        <v>12</v>
      </c>
      <c r="M391" s="849">
        <v>1524</v>
      </c>
      <c r="N391" s="832">
        <v>0.28128460686600221</v>
      </c>
      <c r="O391" s="832">
        <v>127</v>
      </c>
      <c r="P391" s="849"/>
      <c r="Q391" s="849"/>
      <c r="R391" s="837"/>
      <c r="S391" s="850"/>
    </row>
    <row r="392" spans="1:19" ht="14.4" customHeight="1" x14ac:dyDescent="0.3">
      <c r="A392" s="831" t="s">
        <v>3664</v>
      </c>
      <c r="B392" s="832" t="s">
        <v>3665</v>
      </c>
      <c r="C392" s="832" t="s">
        <v>591</v>
      </c>
      <c r="D392" s="832" t="s">
        <v>1858</v>
      </c>
      <c r="E392" s="832" t="s">
        <v>3661</v>
      </c>
      <c r="F392" s="832" t="s">
        <v>3759</v>
      </c>
      <c r="G392" s="832" t="s">
        <v>3760</v>
      </c>
      <c r="H392" s="849">
        <v>3</v>
      </c>
      <c r="I392" s="849">
        <v>921</v>
      </c>
      <c r="J392" s="832">
        <v>1</v>
      </c>
      <c r="K392" s="832">
        <v>307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3664</v>
      </c>
      <c r="B393" s="832" t="s">
        <v>3665</v>
      </c>
      <c r="C393" s="832" t="s">
        <v>591</v>
      </c>
      <c r="D393" s="832" t="s">
        <v>1858</v>
      </c>
      <c r="E393" s="832" t="s">
        <v>3661</v>
      </c>
      <c r="F393" s="832" t="s">
        <v>3762</v>
      </c>
      <c r="G393" s="832" t="s">
        <v>3760</v>
      </c>
      <c r="H393" s="849">
        <v>11</v>
      </c>
      <c r="I393" s="849">
        <v>4180</v>
      </c>
      <c r="J393" s="832">
        <v>1</v>
      </c>
      <c r="K393" s="832">
        <v>380</v>
      </c>
      <c r="L393" s="849">
        <v>3</v>
      </c>
      <c r="M393" s="849">
        <v>1143</v>
      </c>
      <c r="N393" s="832">
        <v>0.27344497607655505</v>
      </c>
      <c r="O393" s="832">
        <v>381</v>
      </c>
      <c r="P393" s="849"/>
      <c r="Q393" s="849"/>
      <c r="R393" s="837"/>
      <c r="S393" s="850"/>
    </row>
    <row r="394" spans="1:19" ht="14.4" customHeight="1" x14ac:dyDescent="0.3">
      <c r="A394" s="831" t="s">
        <v>3664</v>
      </c>
      <c r="B394" s="832" t="s">
        <v>3665</v>
      </c>
      <c r="C394" s="832" t="s">
        <v>591</v>
      </c>
      <c r="D394" s="832" t="s">
        <v>1858</v>
      </c>
      <c r="E394" s="832" t="s">
        <v>3661</v>
      </c>
      <c r="F394" s="832" t="s">
        <v>3763</v>
      </c>
      <c r="G394" s="832" t="s">
        <v>3764</v>
      </c>
      <c r="H394" s="849"/>
      <c r="I394" s="849"/>
      <c r="J394" s="832"/>
      <c r="K394" s="832"/>
      <c r="L394" s="849">
        <v>1</v>
      </c>
      <c r="M394" s="849">
        <v>273</v>
      </c>
      <c r="N394" s="832"/>
      <c r="O394" s="832">
        <v>273</v>
      </c>
      <c r="P394" s="849"/>
      <c r="Q394" s="849"/>
      <c r="R394" s="837"/>
      <c r="S394" s="850"/>
    </row>
    <row r="395" spans="1:19" ht="14.4" customHeight="1" x14ac:dyDescent="0.3">
      <c r="A395" s="831" t="s">
        <v>3664</v>
      </c>
      <c r="B395" s="832" t="s">
        <v>3665</v>
      </c>
      <c r="C395" s="832" t="s">
        <v>591</v>
      </c>
      <c r="D395" s="832" t="s">
        <v>1858</v>
      </c>
      <c r="E395" s="832" t="s">
        <v>3661</v>
      </c>
      <c r="F395" s="832" t="s">
        <v>3766</v>
      </c>
      <c r="G395" s="832" t="s">
        <v>3743</v>
      </c>
      <c r="H395" s="849"/>
      <c r="I395" s="849"/>
      <c r="J395" s="832"/>
      <c r="K395" s="832"/>
      <c r="L395" s="849">
        <v>1</v>
      </c>
      <c r="M395" s="849">
        <v>405</v>
      </c>
      <c r="N395" s="832"/>
      <c r="O395" s="832">
        <v>405</v>
      </c>
      <c r="P395" s="849"/>
      <c r="Q395" s="849"/>
      <c r="R395" s="837"/>
      <c r="S395" s="850"/>
    </row>
    <row r="396" spans="1:19" ht="14.4" customHeight="1" x14ac:dyDescent="0.3">
      <c r="A396" s="831" t="s">
        <v>3664</v>
      </c>
      <c r="B396" s="832" t="s">
        <v>3665</v>
      </c>
      <c r="C396" s="832" t="s">
        <v>591</v>
      </c>
      <c r="D396" s="832" t="s">
        <v>1859</v>
      </c>
      <c r="E396" s="832" t="s">
        <v>3661</v>
      </c>
      <c r="F396" s="832" t="s">
        <v>3710</v>
      </c>
      <c r="G396" s="832" t="s">
        <v>3711</v>
      </c>
      <c r="H396" s="849">
        <v>2</v>
      </c>
      <c r="I396" s="849">
        <v>502</v>
      </c>
      <c r="J396" s="832">
        <v>1</v>
      </c>
      <c r="K396" s="832">
        <v>251</v>
      </c>
      <c r="L396" s="849">
        <v>6</v>
      </c>
      <c r="M396" s="849">
        <v>1512</v>
      </c>
      <c r="N396" s="832">
        <v>3.0119521912350598</v>
      </c>
      <c r="O396" s="832">
        <v>252</v>
      </c>
      <c r="P396" s="849">
        <v>1</v>
      </c>
      <c r="Q396" s="849">
        <v>254</v>
      </c>
      <c r="R396" s="837">
        <v>0.50597609561752988</v>
      </c>
      <c r="S396" s="850">
        <v>254</v>
      </c>
    </row>
    <row r="397" spans="1:19" ht="14.4" customHeight="1" x14ac:dyDescent="0.3">
      <c r="A397" s="831" t="s">
        <v>3664</v>
      </c>
      <c r="B397" s="832" t="s">
        <v>3665</v>
      </c>
      <c r="C397" s="832" t="s">
        <v>591</v>
      </c>
      <c r="D397" s="832" t="s">
        <v>1859</v>
      </c>
      <c r="E397" s="832" t="s">
        <v>3661</v>
      </c>
      <c r="F397" s="832" t="s">
        <v>3740</v>
      </c>
      <c r="G397" s="832" t="s">
        <v>3741</v>
      </c>
      <c r="H397" s="849">
        <v>3</v>
      </c>
      <c r="I397" s="849">
        <v>378</v>
      </c>
      <c r="J397" s="832">
        <v>1</v>
      </c>
      <c r="K397" s="832">
        <v>126</v>
      </c>
      <c r="L397" s="849">
        <v>7</v>
      </c>
      <c r="M397" s="849">
        <v>889</v>
      </c>
      <c r="N397" s="832">
        <v>2.3518518518518516</v>
      </c>
      <c r="O397" s="832">
        <v>127</v>
      </c>
      <c r="P397" s="849">
        <v>1</v>
      </c>
      <c r="Q397" s="849">
        <v>126</v>
      </c>
      <c r="R397" s="837">
        <v>0.33333333333333331</v>
      </c>
      <c r="S397" s="850">
        <v>126</v>
      </c>
    </row>
    <row r="398" spans="1:19" ht="14.4" customHeight="1" x14ac:dyDescent="0.3">
      <c r="A398" s="831" t="s">
        <v>3664</v>
      </c>
      <c r="B398" s="832" t="s">
        <v>3665</v>
      </c>
      <c r="C398" s="832" t="s">
        <v>591</v>
      </c>
      <c r="D398" s="832" t="s">
        <v>1859</v>
      </c>
      <c r="E398" s="832" t="s">
        <v>3661</v>
      </c>
      <c r="F398" s="832" t="s">
        <v>3744</v>
      </c>
      <c r="G398" s="832" t="s">
        <v>3745</v>
      </c>
      <c r="H398" s="849">
        <v>3</v>
      </c>
      <c r="I398" s="849">
        <v>1485</v>
      </c>
      <c r="J398" s="832">
        <v>1</v>
      </c>
      <c r="K398" s="832">
        <v>495</v>
      </c>
      <c r="L398" s="849">
        <v>5</v>
      </c>
      <c r="M398" s="849">
        <v>2480</v>
      </c>
      <c r="N398" s="832">
        <v>1.67003367003367</v>
      </c>
      <c r="O398" s="832">
        <v>496</v>
      </c>
      <c r="P398" s="849">
        <v>1</v>
      </c>
      <c r="Q398" s="849">
        <v>498</v>
      </c>
      <c r="R398" s="837">
        <v>0.33535353535353535</v>
      </c>
      <c r="S398" s="850">
        <v>498</v>
      </c>
    </row>
    <row r="399" spans="1:19" ht="14.4" customHeight="1" x14ac:dyDescent="0.3">
      <c r="A399" s="831" t="s">
        <v>3664</v>
      </c>
      <c r="B399" s="832" t="s">
        <v>3665</v>
      </c>
      <c r="C399" s="832" t="s">
        <v>591</v>
      </c>
      <c r="D399" s="832" t="s">
        <v>1859</v>
      </c>
      <c r="E399" s="832" t="s">
        <v>3661</v>
      </c>
      <c r="F399" s="832" t="s">
        <v>3746</v>
      </c>
      <c r="G399" s="832" t="s">
        <v>3745</v>
      </c>
      <c r="H399" s="849"/>
      <c r="I399" s="849"/>
      <c r="J399" s="832"/>
      <c r="K399" s="832"/>
      <c r="L399" s="849">
        <v>2</v>
      </c>
      <c r="M399" s="849">
        <v>1138</v>
      </c>
      <c r="N399" s="832"/>
      <c r="O399" s="832">
        <v>569</v>
      </c>
      <c r="P399" s="849"/>
      <c r="Q399" s="849"/>
      <c r="R399" s="837"/>
      <c r="S399" s="850"/>
    </row>
    <row r="400" spans="1:19" ht="14.4" customHeight="1" x14ac:dyDescent="0.3">
      <c r="A400" s="831" t="s">
        <v>3664</v>
      </c>
      <c r="B400" s="832" t="s">
        <v>3665</v>
      </c>
      <c r="C400" s="832" t="s">
        <v>591</v>
      </c>
      <c r="D400" s="832" t="s">
        <v>3638</v>
      </c>
      <c r="E400" s="832" t="s">
        <v>3661</v>
      </c>
      <c r="F400" s="832" t="s">
        <v>3740</v>
      </c>
      <c r="G400" s="832" t="s">
        <v>3741</v>
      </c>
      <c r="H400" s="849"/>
      <c r="I400" s="849"/>
      <c r="J400" s="832"/>
      <c r="K400" s="832"/>
      <c r="L400" s="849"/>
      <c r="M400" s="849"/>
      <c r="N400" s="832"/>
      <c r="O400" s="832"/>
      <c r="P400" s="849">
        <v>4</v>
      </c>
      <c r="Q400" s="849">
        <v>504</v>
      </c>
      <c r="R400" s="837"/>
      <c r="S400" s="850">
        <v>126</v>
      </c>
    </row>
    <row r="401" spans="1:19" ht="14.4" customHeight="1" x14ac:dyDescent="0.3">
      <c r="A401" s="831" t="s">
        <v>3664</v>
      </c>
      <c r="B401" s="832" t="s">
        <v>3665</v>
      </c>
      <c r="C401" s="832" t="s">
        <v>591</v>
      </c>
      <c r="D401" s="832" t="s">
        <v>3638</v>
      </c>
      <c r="E401" s="832" t="s">
        <v>3661</v>
      </c>
      <c r="F401" s="832" t="s">
        <v>3762</v>
      </c>
      <c r="G401" s="832" t="s">
        <v>3760</v>
      </c>
      <c r="H401" s="849"/>
      <c r="I401" s="849"/>
      <c r="J401" s="832"/>
      <c r="K401" s="832"/>
      <c r="L401" s="849"/>
      <c r="M401" s="849"/>
      <c r="N401" s="832"/>
      <c r="O401" s="832"/>
      <c r="P401" s="849">
        <v>1</v>
      </c>
      <c r="Q401" s="849">
        <v>385</v>
      </c>
      <c r="R401" s="837"/>
      <c r="S401" s="850">
        <v>385</v>
      </c>
    </row>
    <row r="402" spans="1:19" ht="14.4" customHeight="1" x14ac:dyDescent="0.3">
      <c r="A402" s="831" t="s">
        <v>3664</v>
      </c>
      <c r="B402" s="832" t="s">
        <v>3665</v>
      </c>
      <c r="C402" s="832" t="s">
        <v>591</v>
      </c>
      <c r="D402" s="832" t="s">
        <v>1860</v>
      </c>
      <c r="E402" s="832" t="s">
        <v>3661</v>
      </c>
      <c r="F402" s="832" t="s">
        <v>3710</v>
      </c>
      <c r="G402" s="832" t="s">
        <v>3711</v>
      </c>
      <c r="H402" s="849">
        <v>1</v>
      </c>
      <c r="I402" s="849">
        <v>251</v>
      </c>
      <c r="J402" s="832">
        <v>1</v>
      </c>
      <c r="K402" s="832">
        <v>251</v>
      </c>
      <c r="L402" s="849"/>
      <c r="M402" s="849"/>
      <c r="N402" s="832"/>
      <c r="O402" s="832"/>
      <c r="P402" s="849">
        <v>3</v>
      </c>
      <c r="Q402" s="849">
        <v>762</v>
      </c>
      <c r="R402" s="837">
        <v>3.0358565737051793</v>
      </c>
      <c r="S402" s="850">
        <v>254</v>
      </c>
    </row>
    <row r="403" spans="1:19" ht="14.4" customHeight="1" x14ac:dyDescent="0.3">
      <c r="A403" s="831" t="s">
        <v>3664</v>
      </c>
      <c r="B403" s="832" t="s">
        <v>3665</v>
      </c>
      <c r="C403" s="832" t="s">
        <v>591</v>
      </c>
      <c r="D403" s="832" t="s">
        <v>1860</v>
      </c>
      <c r="E403" s="832" t="s">
        <v>3661</v>
      </c>
      <c r="F403" s="832" t="s">
        <v>3740</v>
      </c>
      <c r="G403" s="832" t="s">
        <v>3741</v>
      </c>
      <c r="H403" s="849">
        <v>2</v>
      </c>
      <c r="I403" s="849">
        <v>252</v>
      </c>
      <c r="J403" s="832">
        <v>1</v>
      </c>
      <c r="K403" s="832">
        <v>126</v>
      </c>
      <c r="L403" s="849"/>
      <c r="M403" s="849"/>
      <c r="N403" s="832"/>
      <c r="O403" s="832"/>
      <c r="P403" s="849">
        <v>6</v>
      </c>
      <c r="Q403" s="849">
        <v>756</v>
      </c>
      <c r="R403" s="837">
        <v>3</v>
      </c>
      <c r="S403" s="850">
        <v>126</v>
      </c>
    </row>
    <row r="404" spans="1:19" ht="14.4" customHeight="1" x14ac:dyDescent="0.3">
      <c r="A404" s="831" t="s">
        <v>3664</v>
      </c>
      <c r="B404" s="832" t="s">
        <v>3665</v>
      </c>
      <c r="C404" s="832" t="s">
        <v>591</v>
      </c>
      <c r="D404" s="832" t="s">
        <v>1860</v>
      </c>
      <c r="E404" s="832" t="s">
        <v>3661</v>
      </c>
      <c r="F404" s="832" t="s">
        <v>3744</v>
      </c>
      <c r="G404" s="832" t="s">
        <v>3745</v>
      </c>
      <c r="H404" s="849"/>
      <c r="I404" s="849"/>
      <c r="J404" s="832"/>
      <c r="K404" s="832"/>
      <c r="L404" s="849"/>
      <c r="M404" s="849"/>
      <c r="N404" s="832"/>
      <c r="O404" s="832"/>
      <c r="P404" s="849">
        <v>2</v>
      </c>
      <c r="Q404" s="849">
        <v>996</v>
      </c>
      <c r="R404" s="837"/>
      <c r="S404" s="850">
        <v>498</v>
      </c>
    </row>
    <row r="405" spans="1:19" ht="14.4" customHeight="1" x14ac:dyDescent="0.3">
      <c r="A405" s="831" t="s">
        <v>3664</v>
      </c>
      <c r="B405" s="832" t="s">
        <v>3665</v>
      </c>
      <c r="C405" s="832" t="s">
        <v>591</v>
      </c>
      <c r="D405" s="832" t="s">
        <v>1860</v>
      </c>
      <c r="E405" s="832" t="s">
        <v>3661</v>
      </c>
      <c r="F405" s="832" t="s">
        <v>3759</v>
      </c>
      <c r="G405" s="832" t="s">
        <v>3760</v>
      </c>
      <c r="H405" s="849">
        <v>1</v>
      </c>
      <c r="I405" s="849">
        <v>307</v>
      </c>
      <c r="J405" s="832">
        <v>1</v>
      </c>
      <c r="K405" s="832">
        <v>307</v>
      </c>
      <c r="L405" s="849"/>
      <c r="M405" s="849"/>
      <c r="N405" s="832"/>
      <c r="O405" s="832"/>
      <c r="P405" s="849">
        <v>2</v>
      </c>
      <c r="Q405" s="849">
        <v>620</v>
      </c>
      <c r="R405" s="837">
        <v>2.0195439739413681</v>
      </c>
      <c r="S405" s="850">
        <v>310</v>
      </c>
    </row>
    <row r="406" spans="1:19" ht="14.4" customHeight="1" x14ac:dyDescent="0.3">
      <c r="A406" s="831" t="s">
        <v>3664</v>
      </c>
      <c r="B406" s="832" t="s">
        <v>3665</v>
      </c>
      <c r="C406" s="832" t="s">
        <v>591</v>
      </c>
      <c r="D406" s="832" t="s">
        <v>1860</v>
      </c>
      <c r="E406" s="832" t="s">
        <v>3661</v>
      </c>
      <c r="F406" s="832" t="s">
        <v>3761</v>
      </c>
      <c r="G406" s="832" t="s">
        <v>3756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179</v>
      </c>
      <c r="R406" s="837"/>
      <c r="S406" s="850">
        <v>179</v>
      </c>
    </row>
    <row r="407" spans="1:19" ht="14.4" customHeight="1" x14ac:dyDescent="0.3">
      <c r="A407" s="831" t="s">
        <v>3664</v>
      </c>
      <c r="B407" s="832" t="s">
        <v>3665</v>
      </c>
      <c r="C407" s="832" t="s">
        <v>591</v>
      </c>
      <c r="D407" s="832" t="s">
        <v>1860</v>
      </c>
      <c r="E407" s="832" t="s">
        <v>3661</v>
      </c>
      <c r="F407" s="832" t="s">
        <v>3762</v>
      </c>
      <c r="G407" s="832" t="s">
        <v>3760</v>
      </c>
      <c r="H407" s="849">
        <v>1</v>
      </c>
      <c r="I407" s="849">
        <v>380</v>
      </c>
      <c r="J407" s="832">
        <v>1</v>
      </c>
      <c r="K407" s="832">
        <v>380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3664</v>
      </c>
      <c r="B408" s="832" t="s">
        <v>3665</v>
      </c>
      <c r="C408" s="832" t="s">
        <v>591</v>
      </c>
      <c r="D408" s="832" t="s">
        <v>3639</v>
      </c>
      <c r="E408" s="832" t="s">
        <v>3661</v>
      </c>
      <c r="F408" s="832" t="s">
        <v>3740</v>
      </c>
      <c r="G408" s="832" t="s">
        <v>3741</v>
      </c>
      <c r="H408" s="849">
        <v>4</v>
      </c>
      <c r="I408" s="849">
        <v>504</v>
      </c>
      <c r="J408" s="832">
        <v>1</v>
      </c>
      <c r="K408" s="832">
        <v>126</v>
      </c>
      <c r="L408" s="849"/>
      <c r="M408" s="849"/>
      <c r="N408" s="832"/>
      <c r="O408" s="832"/>
      <c r="P408" s="849">
        <v>8</v>
      </c>
      <c r="Q408" s="849">
        <v>1008</v>
      </c>
      <c r="R408" s="837">
        <v>2</v>
      </c>
      <c r="S408" s="850">
        <v>126</v>
      </c>
    </row>
    <row r="409" spans="1:19" ht="14.4" customHeight="1" x14ac:dyDescent="0.3">
      <c r="A409" s="831" t="s">
        <v>3664</v>
      </c>
      <c r="B409" s="832" t="s">
        <v>3665</v>
      </c>
      <c r="C409" s="832" t="s">
        <v>591</v>
      </c>
      <c r="D409" s="832" t="s">
        <v>3639</v>
      </c>
      <c r="E409" s="832" t="s">
        <v>3661</v>
      </c>
      <c r="F409" s="832" t="s">
        <v>3759</v>
      </c>
      <c r="G409" s="832" t="s">
        <v>3760</v>
      </c>
      <c r="H409" s="849">
        <v>5</v>
      </c>
      <c r="I409" s="849">
        <v>1535</v>
      </c>
      <c r="J409" s="832">
        <v>1</v>
      </c>
      <c r="K409" s="832">
        <v>307</v>
      </c>
      <c r="L409" s="849"/>
      <c r="M409" s="849"/>
      <c r="N409" s="832"/>
      <c r="O409" s="832"/>
      <c r="P409" s="849">
        <v>3</v>
      </c>
      <c r="Q409" s="849">
        <v>930</v>
      </c>
      <c r="R409" s="837">
        <v>0.60586319218241047</v>
      </c>
      <c r="S409" s="850">
        <v>310</v>
      </c>
    </row>
    <row r="410" spans="1:19" ht="14.4" customHeight="1" x14ac:dyDescent="0.3">
      <c r="A410" s="831" t="s">
        <v>3664</v>
      </c>
      <c r="B410" s="832" t="s">
        <v>3665</v>
      </c>
      <c r="C410" s="832" t="s">
        <v>591</v>
      </c>
      <c r="D410" s="832" t="s">
        <v>3639</v>
      </c>
      <c r="E410" s="832" t="s">
        <v>3661</v>
      </c>
      <c r="F410" s="832" t="s">
        <v>3767</v>
      </c>
      <c r="G410" s="832" t="s">
        <v>3768</v>
      </c>
      <c r="H410" s="849">
        <v>1</v>
      </c>
      <c r="I410" s="849">
        <v>449</v>
      </c>
      <c r="J410" s="832">
        <v>1</v>
      </c>
      <c r="K410" s="832">
        <v>449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3664</v>
      </c>
      <c r="B411" s="832" t="s">
        <v>3665</v>
      </c>
      <c r="C411" s="832" t="s">
        <v>591</v>
      </c>
      <c r="D411" s="832" t="s">
        <v>1861</v>
      </c>
      <c r="E411" s="832" t="s">
        <v>3661</v>
      </c>
      <c r="F411" s="832" t="s">
        <v>3710</v>
      </c>
      <c r="G411" s="832" t="s">
        <v>3711</v>
      </c>
      <c r="H411" s="849">
        <v>2</v>
      </c>
      <c r="I411" s="849">
        <v>502</v>
      </c>
      <c r="J411" s="832">
        <v>1</v>
      </c>
      <c r="K411" s="832">
        <v>251</v>
      </c>
      <c r="L411" s="849">
        <v>10</v>
      </c>
      <c r="M411" s="849">
        <v>2520</v>
      </c>
      <c r="N411" s="832">
        <v>5.0199203187250996</v>
      </c>
      <c r="O411" s="832">
        <v>252</v>
      </c>
      <c r="P411" s="849"/>
      <c r="Q411" s="849"/>
      <c r="R411" s="837"/>
      <c r="S411" s="850"/>
    </row>
    <row r="412" spans="1:19" ht="14.4" customHeight="1" x14ac:dyDescent="0.3">
      <c r="A412" s="831" t="s">
        <v>3664</v>
      </c>
      <c r="B412" s="832" t="s">
        <v>3665</v>
      </c>
      <c r="C412" s="832" t="s">
        <v>591</v>
      </c>
      <c r="D412" s="832" t="s">
        <v>1861</v>
      </c>
      <c r="E412" s="832" t="s">
        <v>3661</v>
      </c>
      <c r="F412" s="832" t="s">
        <v>3740</v>
      </c>
      <c r="G412" s="832" t="s">
        <v>3741</v>
      </c>
      <c r="H412" s="849">
        <v>2</v>
      </c>
      <c r="I412" s="849">
        <v>252</v>
      </c>
      <c r="J412" s="832">
        <v>1</v>
      </c>
      <c r="K412" s="832">
        <v>126</v>
      </c>
      <c r="L412" s="849">
        <v>44</v>
      </c>
      <c r="M412" s="849">
        <v>5588</v>
      </c>
      <c r="N412" s="832">
        <v>22.174603174603174</v>
      </c>
      <c r="O412" s="832">
        <v>127</v>
      </c>
      <c r="P412" s="849"/>
      <c r="Q412" s="849"/>
      <c r="R412" s="837"/>
      <c r="S412" s="850"/>
    </row>
    <row r="413" spans="1:19" ht="14.4" customHeight="1" x14ac:dyDescent="0.3">
      <c r="A413" s="831" t="s">
        <v>3664</v>
      </c>
      <c r="B413" s="832" t="s">
        <v>3665</v>
      </c>
      <c r="C413" s="832" t="s">
        <v>591</v>
      </c>
      <c r="D413" s="832" t="s">
        <v>1861</v>
      </c>
      <c r="E413" s="832" t="s">
        <v>3661</v>
      </c>
      <c r="F413" s="832" t="s">
        <v>3747</v>
      </c>
      <c r="G413" s="832" t="s">
        <v>3748</v>
      </c>
      <c r="H413" s="849">
        <v>4</v>
      </c>
      <c r="I413" s="849">
        <v>3044</v>
      </c>
      <c r="J413" s="832">
        <v>1</v>
      </c>
      <c r="K413" s="832">
        <v>761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3664</v>
      </c>
      <c r="B414" s="832" t="s">
        <v>3665</v>
      </c>
      <c r="C414" s="832" t="s">
        <v>591</v>
      </c>
      <c r="D414" s="832" t="s">
        <v>1861</v>
      </c>
      <c r="E414" s="832" t="s">
        <v>3661</v>
      </c>
      <c r="F414" s="832" t="s">
        <v>3755</v>
      </c>
      <c r="G414" s="832" t="s">
        <v>3756</v>
      </c>
      <c r="H414" s="849">
        <v>1</v>
      </c>
      <c r="I414" s="849">
        <v>215</v>
      </c>
      <c r="J414" s="832">
        <v>1</v>
      </c>
      <c r="K414" s="832">
        <v>215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3664</v>
      </c>
      <c r="B415" s="832" t="s">
        <v>3665</v>
      </c>
      <c r="C415" s="832" t="s">
        <v>591</v>
      </c>
      <c r="D415" s="832" t="s">
        <v>1861</v>
      </c>
      <c r="E415" s="832" t="s">
        <v>3661</v>
      </c>
      <c r="F415" s="832" t="s">
        <v>3757</v>
      </c>
      <c r="G415" s="832" t="s">
        <v>3758</v>
      </c>
      <c r="H415" s="849">
        <v>4</v>
      </c>
      <c r="I415" s="849">
        <v>340</v>
      </c>
      <c r="J415" s="832">
        <v>1</v>
      </c>
      <c r="K415" s="832">
        <v>85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3664</v>
      </c>
      <c r="B416" s="832" t="s">
        <v>3665</v>
      </c>
      <c r="C416" s="832" t="s">
        <v>591</v>
      </c>
      <c r="D416" s="832" t="s">
        <v>1861</v>
      </c>
      <c r="E416" s="832" t="s">
        <v>3661</v>
      </c>
      <c r="F416" s="832" t="s">
        <v>3759</v>
      </c>
      <c r="G416" s="832" t="s">
        <v>3760</v>
      </c>
      <c r="H416" s="849">
        <v>3</v>
      </c>
      <c r="I416" s="849">
        <v>921</v>
      </c>
      <c r="J416" s="832">
        <v>1</v>
      </c>
      <c r="K416" s="832">
        <v>307</v>
      </c>
      <c r="L416" s="849">
        <v>12</v>
      </c>
      <c r="M416" s="849">
        <v>3696</v>
      </c>
      <c r="N416" s="832">
        <v>4.0130293159609121</v>
      </c>
      <c r="O416" s="832">
        <v>308</v>
      </c>
      <c r="P416" s="849"/>
      <c r="Q416" s="849"/>
      <c r="R416" s="837"/>
      <c r="S416" s="850"/>
    </row>
    <row r="417" spans="1:19" ht="14.4" customHeight="1" x14ac:dyDescent="0.3">
      <c r="A417" s="831" t="s">
        <v>3664</v>
      </c>
      <c r="B417" s="832" t="s">
        <v>3665</v>
      </c>
      <c r="C417" s="832" t="s">
        <v>591</v>
      </c>
      <c r="D417" s="832" t="s">
        <v>1861</v>
      </c>
      <c r="E417" s="832" t="s">
        <v>3661</v>
      </c>
      <c r="F417" s="832" t="s">
        <v>3762</v>
      </c>
      <c r="G417" s="832" t="s">
        <v>3760</v>
      </c>
      <c r="H417" s="849"/>
      <c r="I417" s="849"/>
      <c r="J417" s="832"/>
      <c r="K417" s="832"/>
      <c r="L417" s="849">
        <v>1</v>
      </c>
      <c r="M417" s="849">
        <v>381</v>
      </c>
      <c r="N417" s="832"/>
      <c r="O417" s="832">
        <v>381</v>
      </c>
      <c r="P417" s="849"/>
      <c r="Q417" s="849"/>
      <c r="R417" s="837"/>
      <c r="S417" s="850"/>
    </row>
    <row r="418" spans="1:19" ht="14.4" customHeight="1" x14ac:dyDescent="0.3">
      <c r="A418" s="831" t="s">
        <v>3664</v>
      </c>
      <c r="B418" s="832" t="s">
        <v>3665</v>
      </c>
      <c r="C418" s="832" t="s">
        <v>591</v>
      </c>
      <c r="D418" s="832" t="s">
        <v>1863</v>
      </c>
      <c r="E418" s="832" t="s">
        <v>3661</v>
      </c>
      <c r="F418" s="832" t="s">
        <v>3710</v>
      </c>
      <c r="G418" s="832" t="s">
        <v>3711</v>
      </c>
      <c r="H418" s="849"/>
      <c r="I418" s="849"/>
      <c r="J418" s="832"/>
      <c r="K418" s="832"/>
      <c r="L418" s="849">
        <v>4</v>
      </c>
      <c r="M418" s="849">
        <v>1008</v>
      </c>
      <c r="N418" s="832"/>
      <c r="O418" s="832">
        <v>252</v>
      </c>
      <c r="P418" s="849"/>
      <c r="Q418" s="849"/>
      <c r="R418" s="837"/>
      <c r="S418" s="850"/>
    </row>
    <row r="419" spans="1:19" ht="14.4" customHeight="1" x14ac:dyDescent="0.3">
      <c r="A419" s="831" t="s">
        <v>3664</v>
      </c>
      <c r="B419" s="832" t="s">
        <v>3665</v>
      </c>
      <c r="C419" s="832" t="s">
        <v>591</v>
      </c>
      <c r="D419" s="832" t="s">
        <v>1863</v>
      </c>
      <c r="E419" s="832" t="s">
        <v>3661</v>
      </c>
      <c r="F419" s="832" t="s">
        <v>3740</v>
      </c>
      <c r="G419" s="832" t="s">
        <v>3741</v>
      </c>
      <c r="H419" s="849"/>
      <c r="I419" s="849"/>
      <c r="J419" s="832"/>
      <c r="K419" s="832"/>
      <c r="L419" s="849">
        <v>28</v>
      </c>
      <c r="M419" s="849">
        <v>3556</v>
      </c>
      <c r="N419" s="832"/>
      <c r="O419" s="832">
        <v>127</v>
      </c>
      <c r="P419" s="849"/>
      <c r="Q419" s="849"/>
      <c r="R419" s="837"/>
      <c r="S419" s="850"/>
    </row>
    <row r="420" spans="1:19" ht="14.4" customHeight="1" x14ac:dyDescent="0.3">
      <c r="A420" s="831" t="s">
        <v>3664</v>
      </c>
      <c r="B420" s="832" t="s">
        <v>3665</v>
      </c>
      <c r="C420" s="832" t="s">
        <v>591</v>
      </c>
      <c r="D420" s="832" t="s">
        <v>1863</v>
      </c>
      <c r="E420" s="832" t="s">
        <v>3661</v>
      </c>
      <c r="F420" s="832" t="s">
        <v>3749</v>
      </c>
      <c r="G420" s="832" t="s">
        <v>3750</v>
      </c>
      <c r="H420" s="849"/>
      <c r="I420" s="849"/>
      <c r="J420" s="832"/>
      <c r="K420" s="832"/>
      <c r="L420" s="849">
        <v>2</v>
      </c>
      <c r="M420" s="849">
        <v>928</v>
      </c>
      <c r="N420" s="832"/>
      <c r="O420" s="832">
        <v>464</v>
      </c>
      <c r="P420" s="849"/>
      <c r="Q420" s="849"/>
      <c r="R420" s="837"/>
      <c r="S420" s="850"/>
    </row>
    <row r="421" spans="1:19" ht="14.4" customHeight="1" x14ac:dyDescent="0.3">
      <c r="A421" s="831" t="s">
        <v>3664</v>
      </c>
      <c r="B421" s="832" t="s">
        <v>3665</v>
      </c>
      <c r="C421" s="832" t="s">
        <v>591</v>
      </c>
      <c r="D421" s="832" t="s">
        <v>1863</v>
      </c>
      <c r="E421" s="832" t="s">
        <v>3661</v>
      </c>
      <c r="F421" s="832" t="s">
        <v>3751</v>
      </c>
      <c r="G421" s="832" t="s">
        <v>3733</v>
      </c>
      <c r="H421" s="849"/>
      <c r="I421" s="849"/>
      <c r="J421" s="832"/>
      <c r="K421" s="832"/>
      <c r="L421" s="849">
        <v>4</v>
      </c>
      <c r="M421" s="849">
        <v>1788</v>
      </c>
      <c r="N421" s="832"/>
      <c r="O421" s="832">
        <v>447</v>
      </c>
      <c r="P421" s="849"/>
      <c r="Q421" s="849"/>
      <c r="R421" s="837"/>
      <c r="S421" s="850"/>
    </row>
    <row r="422" spans="1:19" ht="14.4" customHeight="1" x14ac:dyDescent="0.3">
      <c r="A422" s="831" t="s">
        <v>3664</v>
      </c>
      <c r="B422" s="832" t="s">
        <v>3665</v>
      </c>
      <c r="C422" s="832" t="s">
        <v>591</v>
      </c>
      <c r="D422" s="832" t="s">
        <v>1863</v>
      </c>
      <c r="E422" s="832" t="s">
        <v>3661</v>
      </c>
      <c r="F422" s="832" t="s">
        <v>3757</v>
      </c>
      <c r="G422" s="832" t="s">
        <v>3758</v>
      </c>
      <c r="H422" s="849"/>
      <c r="I422" s="849"/>
      <c r="J422" s="832"/>
      <c r="K422" s="832"/>
      <c r="L422" s="849">
        <v>1</v>
      </c>
      <c r="M422" s="849">
        <v>86</v>
      </c>
      <c r="N422" s="832"/>
      <c r="O422" s="832">
        <v>86</v>
      </c>
      <c r="P422" s="849"/>
      <c r="Q422" s="849"/>
      <c r="R422" s="837"/>
      <c r="S422" s="850"/>
    </row>
    <row r="423" spans="1:19" ht="14.4" customHeight="1" x14ac:dyDescent="0.3">
      <c r="A423" s="831" t="s">
        <v>3664</v>
      </c>
      <c r="B423" s="832" t="s">
        <v>3665</v>
      </c>
      <c r="C423" s="832" t="s">
        <v>591</v>
      </c>
      <c r="D423" s="832" t="s">
        <v>1863</v>
      </c>
      <c r="E423" s="832" t="s">
        <v>3661</v>
      </c>
      <c r="F423" s="832" t="s">
        <v>3762</v>
      </c>
      <c r="G423" s="832" t="s">
        <v>3760</v>
      </c>
      <c r="H423" s="849"/>
      <c r="I423" s="849"/>
      <c r="J423" s="832"/>
      <c r="K423" s="832"/>
      <c r="L423" s="849">
        <v>3</v>
      </c>
      <c r="M423" s="849">
        <v>1143</v>
      </c>
      <c r="N423" s="832"/>
      <c r="O423" s="832">
        <v>381</v>
      </c>
      <c r="P423" s="849"/>
      <c r="Q423" s="849"/>
      <c r="R423" s="837"/>
      <c r="S423" s="850"/>
    </row>
    <row r="424" spans="1:19" ht="14.4" customHeight="1" x14ac:dyDescent="0.3">
      <c r="A424" s="831" t="s">
        <v>3664</v>
      </c>
      <c r="B424" s="832" t="s">
        <v>3665</v>
      </c>
      <c r="C424" s="832" t="s">
        <v>591</v>
      </c>
      <c r="D424" s="832" t="s">
        <v>3643</v>
      </c>
      <c r="E424" s="832" t="s">
        <v>3661</v>
      </c>
      <c r="F424" s="832" t="s">
        <v>3710</v>
      </c>
      <c r="G424" s="832" t="s">
        <v>3711</v>
      </c>
      <c r="H424" s="849"/>
      <c r="I424" s="849"/>
      <c r="J424" s="832"/>
      <c r="K424" s="832"/>
      <c r="L424" s="849">
        <v>5</v>
      </c>
      <c r="M424" s="849">
        <v>1260</v>
      </c>
      <c r="N424" s="832"/>
      <c r="O424" s="832">
        <v>252</v>
      </c>
      <c r="P424" s="849"/>
      <c r="Q424" s="849"/>
      <c r="R424" s="837"/>
      <c r="S424" s="850"/>
    </row>
    <row r="425" spans="1:19" ht="14.4" customHeight="1" x14ac:dyDescent="0.3">
      <c r="A425" s="831" t="s">
        <v>3664</v>
      </c>
      <c r="B425" s="832" t="s">
        <v>3665</v>
      </c>
      <c r="C425" s="832" t="s">
        <v>591</v>
      </c>
      <c r="D425" s="832" t="s">
        <v>3643</v>
      </c>
      <c r="E425" s="832" t="s">
        <v>3661</v>
      </c>
      <c r="F425" s="832" t="s">
        <v>3740</v>
      </c>
      <c r="G425" s="832" t="s">
        <v>3741</v>
      </c>
      <c r="H425" s="849"/>
      <c r="I425" s="849"/>
      <c r="J425" s="832"/>
      <c r="K425" s="832"/>
      <c r="L425" s="849">
        <v>18</v>
      </c>
      <c r="M425" s="849">
        <v>2286</v>
      </c>
      <c r="N425" s="832"/>
      <c r="O425" s="832">
        <v>127</v>
      </c>
      <c r="P425" s="849"/>
      <c r="Q425" s="849"/>
      <c r="R425" s="837"/>
      <c r="S425" s="850"/>
    </row>
    <row r="426" spans="1:19" ht="14.4" customHeight="1" x14ac:dyDescent="0.3">
      <c r="A426" s="831" t="s">
        <v>3664</v>
      </c>
      <c r="B426" s="832" t="s">
        <v>3665</v>
      </c>
      <c r="C426" s="832" t="s">
        <v>591</v>
      </c>
      <c r="D426" s="832" t="s">
        <v>3643</v>
      </c>
      <c r="E426" s="832" t="s">
        <v>3661</v>
      </c>
      <c r="F426" s="832" t="s">
        <v>3746</v>
      </c>
      <c r="G426" s="832" t="s">
        <v>3745</v>
      </c>
      <c r="H426" s="849"/>
      <c r="I426" s="849"/>
      <c r="J426" s="832"/>
      <c r="K426" s="832"/>
      <c r="L426" s="849">
        <v>2</v>
      </c>
      <c r="M426" s="849">
        <v>1138</v>
      </c>
      <c r="N426" s="832"/>
      <c r="O426" s="832">
        <v>569</v>
      </c>
      <c r="P426" s="849"/>
      <c r="Q426" s="849"/>
      <c r="R426" s="837"/>
      <c r="S426" s="850"/>
    </row>
    <row r="427" spans="1:19" ht="14.4" customHeight="1" x14ac:dyDescent="0.3">
      <c r="A427" s="831" t="s">
        <v>3664</v>
      </c>
      <c r="B427" s="832" t="s">
        <v>3665</v>
      </c>
      <c r="C427" s="832" t="s">
        <v>591</v>
      </c>
      <c r="D427" s="832" t="s">
        <v>3643</v>
      </c>
      <c r="E427" s="832" t="s">
        <v>3661</v>
      </c>
      <c r="F427" s="832" t="s">
        <v>3762</v>
      </c>
      <c r="G427" s="832" t="s">
        <v>3760</v>
      </c>
      <c r="H427" s="849"/>
      <c r="I427" s="849"/>
      <c r="J427" s="832"/>
      <c r="K427" s="832"/>
      <c r="L427" s="849">
        <v>11</v>
      </c>
      <c r="M427" s="849">
        <v>4191</v>
      </c>
      <c r="N427" s="832"/>
      <c r="O427" s="832">
        <v>381</v>
      </c>
      <c r="P427" s="849"/>
      <c r="Q427" s="849"/>
      <c r="R427" s="837"/>
      <c r="S427" s="850"/>
    </row>
    <row r="428" spans="1:19" ht="14.4" customHeight="1" x14ac:dyDescent="0.3">
      <c r="A428" s="831" t="s">
        <v>3664</v>
      </c>
      <c r="B428" s="832" t="s">
        <v>3665</v>
      </c>
      <c r="C428" s="832" t="s">
        <v>591</v>
      </c>
      <c r="D428" s="832" t="s">
        <v>3644</v>
      </c>
      <c r="E428" s="832" t="s">
        <v>3661</v>
      </c>
      <c r="F428" s="832" t="s">
        <v>3710</v>
      </c>
      <c r="G428" s="832" t="s">
        <v>3711</v>
      </c>
      <c r="H428" s="849">
        <v>34</v>
      </c>
      <c r="I428" s="849">
        <v>8534</v>
      </c>
      <c r="J428" s="832">
        <v>1</v>
      </c>
      <c r="K428" s="832">
        <v>251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3664</v>
      </c>
      <c r="B429" s="832" t="s">
        <v>3665</v>
      </c>
      <c r="C429" s="832" t="s">
        <v>591</v>
      </c>
      <c r="D429" s="832" t="s">
        <v>3644</v>
      </c>
      <c r="E429" s="832" t="s">
        <v>3661</v>
      </c>
      <c r="F429" s="832" t="s">
        <v>3740</v>
      </c>
      <c r="G429" s="832" t="s">
        <v>3741</v>
      </c>
      <c r="H429" s="849">
        <v>145</v>
      </c>
      <c r="I429" s="849">
        <v>18270</v>
      </c>
      <c r="J429" s="832">
        <v>1</v>
      </c>
      <c r="K429" s="832">
        <v>126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3664</v>
      </c>
      <c r="B430" s="832" t="s">
        <v>3665</v>
      </c>
      <c r="C430" s="832" t="s">
        <v>591</v>
      </c>
      <c r="D430" s="832" t="s">
        <v>3644</v>
      </c>
      <c r="E430" s="832" t="s">
        <v>3661</v>
      </c>
      <c r="F430" s="832" t="s">
        <v>3744</v>
      </c>
      <c r="G430" s="832" t="s">
        <v>3745</v>
      </c>
      <c r="H430" s="849">
        <v>39</v>
      </c>
      <c r="I430" s="849">
        <v>19305</v>
      </c>
      <c r="J430" s="832">
        <v>1</v>
      </c>
      <c r="K430" s="832">
        <v>495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3664</v>
      </c>
      <c r="B431" s="832" t="s">
        <v>3665</v>
      </c>
      <c r="C431" s="832" t="s">
        <v>591</v>
      </c>
      <c r="D431" s="832" t="s">
        <v>1864</v>
      </c>
      <c r="E431" s="832" t="s">
        <v>3661</v>
      </c>
      <c r="F431" s="832" t="s">
        <v>3710</v>
      </c>
      <c r="G431" s="832" t="s">
        <v>3711</v>
      </c>
      <c r="H431" s="849">
        <v>13</v>
      </c>
      <c r="I431" s="849">
        <v>3263</v>
      </c>
      <c r="J431" s="832">
        <v>1</v>
      </c>
      <c r="K431" s="832">
        <v>251</v>
      </c>
      <c r="L431" s="849">
        <v>11</v>
      </c>
      <c r="M431" s="849">
        <v>2772</v>
      </c>
      <c r="N431" s="832">
        <v>0.84952497701501684</v>
      </c>
      <c r="O431" s="832">
        <v>252</v>
      </c>
      <c r="P431" s="849">
        <v>2</v>
      </c>
      <c r="Q431" s="849">
        <v>508</v>
      </c>
      <c r="R431" s="837">
        <v>0.15568495249770151</v>
      </c>
      <c r="S431" s="850">
        <v>254</v>
      </c>
    </row>
    <row r="432" spans="1:19" ht="14.4" customHeight="1" x14ac:dyDescent="0.3">
      <c r="A432" s="831" t="s">
        <v>3664</v>
      </c>
      <c r="B432" s="832" t="s">
        <v>3665</v>
      </c>
      <c r="C432" s="832" t="s">
        <v>591</v>
      </c>
      <c r="D432" s="832" t="s">
        <v>1864</v>
      </c>
      <c r="E432" s="832" t="s">
        <v>3661</v>
      </c>
      <c r="F432" s="832" t="s">
        <v>3740</v>
      </c>
      <c r="G432" s="832" t="s">
        <v>3741</v>
      </c>
      <c r="H432" s="849">
        <v>47</v>
      </c>
      <c r="I432" s="849">
        <v>5922</v>
      </c>
      <c r="J432" s="832">
        <v>1</v>
      </c>
      <c r="K432" s="832">
        <v>126</v>
      </c>
      <c r="L432" s="849">
        <v>56</v>
      </c>
      <c r="M432" s="849">
        <v>7112</v>
      </c>
      <c r="N432" s="832">
        <v>1.2009456264775413</v>
      </c>
      <c r="O432" s="832">
        <v>127</v>
      </c>
      <c r="P432" s="849">
        <v>3</v>
      </c>
      <c r="Q432" s="849">
        <v>378</v>
      </c>
      <c r="R432" s="837">
        <v>6.3829787234042548E-2</v>
      </c>
      <c r="S432" s="850">
        <v>126</v>
      </c>
    </row>
    <row r="433" spans="1:19" ht="14.4" customHeight="1" x14ac:dyDescent="0.3">
      <c r="A433" s="831" t="s">
        <v>3664</v>
      </c>
      <c r="B433" s="832" t="s">
        <v>3665</v>
      </c>
      <c r="C433" s="832" t="s">
        <v>591</v>
      </c>
      <c r="D433" s="832" t="s">
        <v>1864</v>
      </c>
      <c r="E433" s="832" t="s">
        <v>3661</v>
      </c>
      <c r="F433" s="832" t="s">
        <v>3746</v>
      </c>
      <c r="G433" s="832" t="s">
        <v>3745</v>
      </c>
      <c r="H433" s="849">
        <v>2</v>
      </c>
      <c r="I433" s="849">
        <v>1136</v>
      </c>
      <c r="J433" s="832">
        <v>1</v>
      </c>
      <c r="K433" s="832">
        <v>568</v>
      </c>
      <c r="L433" s="849"/>
      <c r="M433" s="849"/>
      <c r="N433" s="832"/>
      <c r="O433" s="832"/>
      <c r="P433" s="849">
        <v>2</v>
      </c>
      <c r="Q433" s="849">
        <v>1146</v>
      </c>
      <c r="R433" s="837">
        <v>1.0088028169014085</v>
      </c>
      <c r="S433" s="850">
        <v>573</v>
      </c>
    </row>
    <row r="434" spans="1:19" ht="14.4" customHeight="1" x14ac:dyDescent="0.3">
      <c r="A434" s="831" t="s">
        <v>3664</v>
      </c>
      <c r="B434" s="832" t="s">
        <v>3665</v>
      </c>
      <c r="C434" s="832" t="s">
        <v>591</v>
      </c>
      <c r="D434" s="832" t="s">
        <v>1864</v>
      </c>
      <c r="E434" s="832" t="s">
        <v>3661</v>
      </c>
      <c r="F434" s="832" t="s">
        <v>3755</v>
      </c>
      <c r="G434" s="832" t="s">
        <v>3756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217</v>
      </c>
      <c r="R434" s="837"/>
      <c r="S434" s="850">
        <v>217</v>
      </c>
    </row>
    <row r="435" spans="1:19" ht="14.4" customHeight="1" x14ac:dyDescent="0.3">
      <c r="A435" s="831" t="s">
        <v>3664</v>
      </c>
      <c r="B435" s="832" t="s">
        <v>3665</v>
      </c>
      <c r="C435" s="832" t="s">
        <v>591</v>
      </c>
      <c r="D435" s="832" t="s">
        <v>1864</v>
      </c>
      <c r="E435" s="832" t="s">
        <v>3661</v>
      </c>
      <c r="F435" s="832" t="s">
        <v>3759</v>
      </c>
      <c r="G435" s="832" t="s">
        <v>3760</v>
      </c>
      <c r="H435" s="849">
        <v>12</v>
      </c>
      <c r="I435" s="849">
        <v>3684</v>
      </c>
      <c r="J435" s="832">
        <v>1</v>
      </c>
      <c r="K435" s="832">
        <v>307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3664</v>
      </c>
      <c r="B436" s="832" t="s">
        <v>3665</v>
      </c>
      <c r="C436" s="832" t="s">
        <v>591</v>
      </c>
      <c r="D436" s="832" t="s">
        <v>1864</v>
      </c>
      <c r="E436" s="832" t="s">
        <v>3661</v>
      </c>
      <c r="F436" s="832" t="s">
        <v>3762</v>
      </c>
      <c r="G436" s="832" t="s">
        <v>3760</v>
      </c>
      <c r="H436" s="849"/>
      <c r="I436" s="849"/>
      <c r="J436" s="832"/>
      <c r="K436" s="832"/>
      <c r="L436" s="849">
        <v>14</v>
      </c>
      <c r="M436" s="849">
        <v>5334</v>
      </c>
      <c r="N436" s="832"/>
      <c r="O436" s="832">
        <v>381</v>
      </c>
      <c r="P436" s="849">
        <v>2</v>
      </c>
      <c r="Q436" s="849">
        <v>770</v>
      </c>
      <c r="R436" s="837"/>
      <c r="S436" s="850">
        <v>385</v>
      </c>
    </row>
    <row r="437" spans="1:19" ht="14.4" customHeight="1" x14ac:dyDescent="0.3">
      <c r="A437" s="831" t="s">
        <v>3664</v>
      </c>
      <c r="B437" s="832" t="s">
        <v>3665</v>
      </c>
      <c r="C437" s="832" t="s">
        <v>591</v>
      </c>
      <c r="D437" s="832" t="s">
        <v>1865</v>
      </c>
      <c r="E437" s="832" t="s">
        <v>3661</v>
      </c>
      <c r="F437" s="832" t="s">
        <v>3710</v>
      </c>
      <c r="G437" s="832" t="s">
        <v>3711</v>
      </c>
      <c r="H437" s="849">
        <v>6</v>
      </c>
      <c r="I437" s="849">
        <v>1506</v>
      </c>
      <c r="J437" s="832">
        <v>1</v>
      </c>
      <c r="K437" s="832">
        <v>251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3664</v>
      </c>
      <c r="B438" s="832" t="s">
        <v>3665</v>
      </c>
      <c r="C438" s="832" t="s">
        <v>591</v>
      </c>
      <c r="D438" s="832" t="s">
        <v>1865</v>
      </c>
      <c r="E438" s="832" t="s">
        <v>3661</v>
      </c>
      <c r="F438" s="832" t="s">
        <v>3740</v>
      </c>
      <c r="G438" s="832" t="s">
        <v>3741</v>
      </c>
      <c r="H438" s="849">
        <v>6</v>
      </c>
      <c r="I438" s="849">
        <v>756</v>
      </c>
      <c r="J438" s="832">
        <v>1</v>
      </c>
      <c r="K438" s="832">
        <v>126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3664</v>
      </c>
      <c r="B439" s="832" t="s">
        <v>3665</v>
      </c>
      <c r="C439" s="832" t="s">
        <v>591</v>
      </c>
      <c r="D439" s="832" t="s">
        <v>1865</v>
      </c>
      <c r="E439" s="832" t="s">
        <v>3661</v>
      </c>
      <c r="F439" s="832" t="s">
        <v>3759</v>
      </c>
      <c r="G439" s="832" t="s">
        <v>3760</v>
      </c>
      <c r="H439" s="849">
        <v>5</v>
      </c>
      <c r="I439" s="849">
        <v>1535</v>
      </c>
      <c r="J439" s="832">
        <v>1</v>
      </c>
      <c r="K439" s="832">
        <v>307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3664</v>
      </c>
      <c r="B440" s="832" t="s">
        <v>3665</v>
      </c>
      <c r="C440" s="832" t="s">
        <v>591</v>
      </c>
      <c r="D440" s="832" t="s">
        <v>1865</v>
      </c>
      <c r="E440" s="832" t="s">
        <v>3661</v>
      </c>
      <c r="F440" s="832" t="s">
        <v>3762</v>
      </c>
      <c r="G440" s="832" t="s">
        <v>3760</v>
      </c>
      <c r="H440" s="849">
        <v>1</v>
      </c>
      <c r="I440" s="849">
        <v>380</v>
      </c>
      <c r="J440" s="832">
        <v>1</v>
      </c>
      <c r="K440" s="832">
        <v>380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3664</v>
      </c>
      <c r="B441" s="832" t="s">
        <v>3665</v>
      </c>
      <c r="C441" s="832" t="s">
        <v>591</v>
      </c>
      <c r="D441" s="832" t="s">
        <v>1866</v>
      </c>
      <c r="E441" s="832" t="s">
        <v>3661</v>
      </c>
      <c r="F441" s="832" t="s">
        <v>3710</v>
      </c>
      <c r="G441" s="832" t="s">
        <v>3711</v>
      </c>
      <c r="H441" s="849">
        <v>2</v>
      </c>
      <c r="I441" s="849">
        <v>502</v>
      </c>
      <c r="J441" s="832">
        <v>1</v>
      </c>
      <c r="K441" s="832">
        <v>251</v>
      </c>
      <c r="L441" s="849">
        <v>11</v>
      </c>
      <c r="M441" s="849">
        <v>2772</v>
      </c>
      <c r="N441" s="832">
        <v>5.52191235059761</v>
      </c>
      <c r="O441" s="832">
        <v>252</v>
      </c>
      <c r="P441" s="849"/>
      <c r="Q441" s="849"/>
      <c r="R441" s="837"/>
      <c r="S441" s="850"/>
    </row>
    <row r="442" spans="1:19" ht="14.4" customHeight="1" x14ac:dyDescent="0.3">
      <c r="A442" s="831" t="s">
        <v>3664</v>
      </c>
      <c r="B442" s="832" t="s">
        <v>3665</v>
      </c>
      <c r="C442" s="832" t="s">
        <v>591</v>
      </c>
      <c r="D442" s="832" t="s">
        <v>1866</v>
      </c>
      <c r="E442" s="832" t="s">
        <v>3661</v>
      </c>
      <c r="F442" s="832" t="s">
        <v>3740</v>
      </c>
      <c r="G442" s="832" t="s">
        <v>3741</v>
      </c>
      <c r="H442" s="849">
        <v>42</v>
      </c>
      <c r="I442" s="849">
        <v>5292</v>
      </c>
      <c r="J442" s="832">
        <v>1</v>
      </c>
      <c r="K442" s="832">
        <v>126</v>
      </c>
      <c r="L442" s="849">
        <v>48</v>
      </c>
      <c r="M442" s="849">
        <v>6096</v>
      </c>
      <c r="N442" s="832">
        <v>1.1519274376417235</v>
      </c>
      <c r="O442" s="832">
        <v>127</v>
      </c>
      <c r="P442" s="849"/>
      <c r="Q442" s="849"/>
      <c r="R442" s="837"/>
      <c r="S442" s="850"/>
    </row>
    <row r="443" spans="1:19" ht="14.4" customHeight="1" x14ac:dyDescent="0.3">
      <c r="A443" s="831" t="s">
        <v>3664</v>
      </c>
      <c r="B443" s="832" t="s">
        <v>3665</v>
      </c>
      <c r="C443" s="832" t="s">
        <v>591</v>
      </c>
      <c r="D443" s="832" t="s">
        <v>1866</v>
      </c>
      <c r="E443" s="832" t="s">
        <v>3661</v>
      </c>
      <c r="F443" s="832" t="s">
        <v>3744</v>
      </c>
      <c r="G443" s="832" t="s">
        <v>3745</v>
      </c>
      <c r="H443" s="849">
        <v>1</v>
      </c>
      <c r="I443" s="849">
        <v>495</v>
      </c>
      <c r="J443" s="832">
        <v>1</v>
      </c>
      <c r="K443" s="832">
        <v>495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3664</v>
      </c>
      <c r="B444" s="832" t="s">
        <v>3665</v>
      </c>
      <c r="C444" s="832" t="s">
        <v>591</v>
      </c>
      <c r="D444" s="832" t="s">
        <v>1866</v>
      </c>
      <c r="E444" s="832" t="s">
        <v>3661</v>
      </c>
      <c r="F444" s="832" t="s">
        <v>3746</v>
      </c>
      <c r="G444" s="832" t="s">
        <v>3745</v>
      </c>
      <c r="H444" s="849">
        <v>4</v>
      </c>
      <c r="I444" s="849">
        <v>2272</v>
      </c>
      <c r="J444" s="832">
        <v>1</v>
      </c>
      <c r="K444" s="832">
        <v>568</v>
      </c>
      <c r="L444" s="849">
        <v>1</v>
      </c>
      <c r="M444" s="849">
        <v>569</v>
      </c>
      <c r="N444" s="832">
        <v>0.25044014084507044</v>
      </c>
      <c r="O444" s="832">
        <v>569</v>
      </c>
      <c r="P444" s="849"/>
      <c r="Q444" s="849"/>
      <c r="R444" s="837"/>
      <c r="S444" s="850"/>
    </row>
    <row r="445" spans="1:19" ht="14.4" customHeight="1" x14ac:dyDescent="0.3">
      <c r="A445" s="831" t="s">
        <v>3664</v>
      </c>
      <c r="B445" s="832" t="s">
        <v>3665</v>
      </c>
      <c r="C445" s="832" t="s">
        <v>591</v>
      </c>
      <c r="D445" s="832" t="s">
        <v>1866</v>
      </c>
      <c r="E445" s="832" t="s">
        <v>3661</v>
      </c>
      <c r="F445" s="832" t="s">
        <v>3762</v>
      </c>
      <c r="G445" s="832" t="s">
        <v>3760</v>
      </c>
      <c r="H445" s="849">
        <v>10</v>
      </c>
      <c r="I445" s="849">
        <v>3800</v>
      </c>
      <c r="J445" s="832">
        <v>1</v>
      </c>
      <c r="K445" s="832">
        <v>380</v>
      </c>
      <c r="L445" s="849">
        <v>12</v>
      </c>
      <c r="M445" s="849">
        <v>4572</v>
      </c>
      <c r="N445" s="832">
        <v>1.2031578947368422</v>
      </c>
      <c r="O445" s="832">
        <v>381</v>
      </c>
      <c r="P445" s="849"/>
      <c r="Q445" s="849"/>
      <c r="R445" s="837"/>
      <c r="S445" s="850"/>
    </row>
    <row r="446" spans="1:19" ht="14.4" customHeight="1" x14ac:dyDescent="0.3">
      <c r="A446" s="831" t="s">
        <v>3664</v>
      </c>
      <c r="B446" s="832" t="s">
        <v>3665</v>
      </c>
      <c r="C446" s="832" t="s">
        <v>591</v>
      </c>
      <c r="D446" s="832" t="s">
        <v>3646</v>
      </c>
      <c r="E446" s="832" t="s">
        <v>3661</v>
      </c>
      <c r="F446" s="832" t="s">
        <v>3710</v>
      </c>
      <c r="G446" s="832" t="s">
        <v>3711</v>
      </c>
      <c r="H446" s="849">
        <v>7</v>
      </c>
      <c r="I446" s="849">
        <v>1757</v>
      </c>
      <c r="J446" s="832">
        <v>1</v>
      </c>
      <c r="K446" s="832">
        <v>251</v>
      </c>
      <c r="L446" s="849">
        <v>4</v>
      </c>
      <c r="M446" s="849">
        <v>1008</v>
      </c>
      <c r="N446" s="832">
        <v>0.57370517928286857</v>
      </c>
      <c r="O446" s="832">
        <v>252</v>
      </c>
      <c r="P446" s="849">
        <v>14</v>
      </c>
      <c r="Q446" s="849">
        <v>3556</v>
      </c>
      <c r="R446" s="837">
        <v>2.0239043824701195</v>
      </c>
      <c r="S446" s="850">
        <v>254</v>
      </c>
    </row>
    <row r="447" spans="1:19" ht="14.4" customHeight="1" x14ac:dyDescent="0.3">
      <c r="A447" s="831" t="s">
        <v>3664</v>
      </c>
      <c r="B447" s="832" t="s">
        <v>3665</v>
      </c>
      <c r="C447" s="832" t="s">
        <v>591</v>
      </c>
      <c r="D447" s="832" t="s">
        <v>3646</v>
      </c>
      <c r="E447" s="832" t="s">
        <v>3661</v>
      </c>
      <c r="F447" s="832" t="s">
        <v>3740</v>
      </c>
      <c r="G447" s="832" t="s">
        <v>3741</v>
      </c>
      <c r="H447" s="849">
        <v>8</v>
      </c>
      <c r="I447" s="849">
        <v>1008</v>
      </c>
      <c r="J447" s="832">
        <v>1</v>
      </c>
      <c r="K447" s="832">
        <v>126</v>
      </c>
      <c r="L447" s="849">
        <v>4</v>
      </c>
      <c r="M447" s="849">
        <v>508</v>
      </c>
      <c r="N447" s="832">
        <v>0.50396825396825395</v>
      </c>
      <c r="O447" s="832">
        <v>127</v>
      </c>
      <c r="P447" s="849">
        <v>64</v>
      </c>
      <c r="Q447" s="849">
        <v>8064</v>
      </c>
      <c r="R447" s="837">
        <v>8</v>
      </c>
      <c r="S447" s="850">
        <v>126</v>
      </c>
    </row>
    <row r="448" spans="1:19" ht="14.4" customHeight="1" x14ac:dyDescent="0.3">
      <c r="A448" s="831" t="s">
        <v>3664</v>
      </c>
      <c r="B448" s="832" t="s">
        <v>3665</v>
      </c>
      <c r="C448" s="832" t="s">
        <v>591</v>
      </c>
      <c r="D448" s="832" t="s">
        <v>3646</v>
      </c>
      <c r="E448" s="832" t="s">
        <v>3661</v>
      </c>
      <c r="F448" s="832" t="s">
        <v>3746</v>
      </c>
      <c r="G448" s="832" t="s">
        <v>3745</v>
      </c>
      <c r="H448" s="849"/>
      <c r="I448" s="849"/>
      <c r="J448" s="832"/>
      <c r="K448" s="832"/>
      <c r="L448" s="849"/>
      <c r="M448" s="849"/>
      <c r="N448" s="832"/>
      <c r="O448" s="832"/>
      <c r="P448" s="849">
        <v>18</v>
      </c>
      <c r="Q448" s="849">
        <v>10314</v>
      </c>
      <c r="R448" s="837"/>
      <c r="S448" s="850">
        <v>573</v>
      </c>
    </row>
    <row r="449" spans="1:19" ht="14.4" customHeight="1" x14ac:dyDescent="0.3">
      <c r="A449" s="831" t="s">
        <v>3664</v>
      </c>
      <c r="B449" s="832" t="s">
        <v>3665</v>
      </c>
      <c r="C449" s="832" t="s">
        <v>591</v>
      </c>
      <c r="D449" s="832" t="s">
        <v>3646</v>
      </c>
      <c r="E449" s="832" t="s">
        <v>3661</v>
      </c>
      <c r="F449" s="832" t="s">
        <v>3749</v>
      </c>
      <c r="G449" s="832" t="s">
        <v>3750</v>
      </c>
      <c r="H449" s="849">
        <v>1</v>
      </c>
      <c r="I449" s="849">
        <v>462</v>
      </c>
      <c r="J449" s="832">
        <v>1</v>
      </c>
      <c r="K449" s="832">
        <v>462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3664</v>
      </c>
      <c r="B450" s="832" t="s">
        <v>3665</v>
      </c>
      <c r="C450" s="832" t="s">
        <v>591</v>
      </c>
      <c r="D450" s="832" t="s">
        <v>3646</v>
      </c>
      <c r="E450" s="832" t="s">
        <v>3661</v>
      </c>
      <c r="F450" s="832" t="s">
        <v>3759</v>
      </c>
      <c r="G450" s="832" t="s">
        <v>3760</v>
      </c>
      <c r="H450" s="849">
        <v>1</v>
      </c>
      <c r="I450" s="849">
        <v>307</v>
      </c>
      <c r="J450" s="832">
        <v>1</v>
      </c>
      <c r="K450" s="832">
        <v>307</v>
      </c>
      <c r="L450" s="849">
        <v>3</v>
      </c>
      <c r="M450" s="849">
        <v>924</v>
      </c>
      <c r="N450" s="832">
        <v>3.009771986970684</v>
      </c>
      <c r="O450" s="832">
        <v>308</v>
      </c>
      <c r="P450" s="849"/>
      <c r="Q450" s="849"/>
      <c r="R450" s="837"/>
      <c r="S450" s="850"/>
    </row>
    <row r="451" spans="1:19" ht="14.4" customHeight="1" x14ac:dyDescent="0.3">
      <c r="A451" s="831" t="s">
        <v>3664</v>
      </c>
      <c r="B451" s="832" t="s">
        <v>3665</v>
      </c>
      <c r="C451" s="832" t="s">
        <v>591</v>
      </c>
      <c r="D451" s="832" t="s">
        <v>3646</v>
      </c>
      <c r="E451" s="832" t="s">
        <v>3661</v>
      </c>
      <c r="F451" s="832" t="s">
        <v>3762</v>
      </c>
      <c r="G451" s="832" t="s">
        <v>3760</v>
      </c>
      <c r="H451" s="849">
        <v>6</v>
      </c>
      <c r="I451" s="849">
        <v>2280</v>
      </c>
      <c r="J451" s="832">
        <v>1</v>
      </c>
      <c r="K451" s="832">
        <v>380</v>
      </c>
      <c r="L451" s="849">
        <v>1</v>
      </c>
      <c r="M451" s="849">
        <v>381</v>
      </c>
      <c r="N451" s="832">
        <v>0.16710526315789473</v>
      </c>
      <c r="O451" s="832">
        <v>381</v>
      </c>
      <c r="P451" s="849"/>
      <c r="Q451" s="849"/>
      <c r="R451" s="837"/>
      <c r="S451" s="850"/>
    </row>
    <row r="452" spans="1:19" ht="14.4" customHeight="1" x14ac:dyDescent="0.3">
      <c r="A452" s="831" t="s">
        <v>3664</v>
      </c>
      <c r="B452" s="832" t="s">
        <v>3665</v>
      </c>
      <c r="C452" s="832" t="s">
        <v>591</v>
      </c>
      <c r="D452" s="832" t="s">
        <v>3647</v>
      </c>
      <c r="E452" s="832" t="s">
        <v>3661</v>
      </c>
      <c r="F452" s="832" t="s">
        <v>3710</v>
      </c>
      <c r="G452" s="832" t="s">
        <v>3711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254</v>
      </c>
      <c r="R452" s="837"/>
      <c r="S452" s="850">
        <v>254</v>
      </c>
    </row>
    <row r="453" spans="1:19" ht="14.4" customHeight="1" x14ac:dyDescent="0.3">
      <c r="A453" s="831" t="s">
        <v>3664</v>
      </c>
      <c r="B453" s="832" t="s">
        <v>3665</v>
      </c>
      <c r="C453" s="832" t="s">
        <v>591</v>
      </c>
      <c r="D453" s="832" t="s">
        <v>3647</v>
      </c>
      <c r="E453" s="832" t="s">
        <v>3661</v>
      </c>
      <c r="F453" s="832" t="s">
        <v>3740</v>
      </c>
      <c r="G453" s="832" t="s">
        <v>3741</v>
      </c>
      <c r="H453" s="849"/>
      <c r="I453" s="849"/>
      <c r="J453" s="832"/>
      <c r="K453" s="832"/>
      <c r="L453" s="849"/>
      <c r="M453" s="849"/>
      <c r="N453" s="832"/>
      <c r="O453" s="832"/>
      <c r="P453" s="849">
        <v>4</v>
      </c>
      <c r="Q453" s="849">
        <v>504</v>
      </c>
      <c r="R453" s="837"/>
      <c r="S453" s="850">
        <v>126</v>
      </c>
    </row>
    <row r="454" spans="1:19" ht="14.4" customHeight="1" x14ac:dyDescent="0.3">
      <c r="A454" s="831" t="s">
        <v>3664</v>
      </c>
      <c r="B454" s="832" t="s">
        <v>3665</v>
      </c>
      <c r="C454" s="832" t="s">
        <v>591</v>
      </c>
      <c r="D454" s="832" t="s">
        <v>3647</v>
      </c>
      <c r="E454" s="832" t="s">
        <v>3661</v>
      </c>
      <c r="F454" s="832" t="s">
        <v>3746</v>
      </c>
      <c r="G454" s="832" t="s">
        <v>3745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573</v>
      </c>
      <c r="R454" s="837"/>
      <c r="S454" s="850">
        <v>573</v>
      </c>
    </row>
    <row r="455" spans="1:19" ht="14.4" customHeight="1" x14ac:dyDescent="0.3">
      <c r="A455" s="831" t="s">
        <v>3664</v>
      </c>
      <c r="B455" s="832" t="s">
        <v>3665</v>
      </c>
      <c r="C455" s="832" t="s">
        <v>591</v>
      </c>
      <c r="D455" s="832" t="s">
        <v>1867</v>
      </c>
      <c r="E455" s="832" t="s">
        <v>3661</v>
      </c>
      <c r="F455" s="832" t="s">
        <v>3710</v>
      </c>
      <c r="G455" s="832" t="s">
        <v>3711</v>
      </c>
      <c r="H455" s="849">
        <v>7</v>
      </c>
      <c r="I455" s="849">
        <v>1757</v>
      </c>
      <c r="J455" s="832">
        <v>1</v>
      </c>
      <c r="K455" s="832">
        <v>251</v>
      </c>
      <c r="L455" s="849">
        <v>6</v>
      </c>
      <c r="M455" s="849">
        <v>1512</v>
      </c>
      <c r="N455" s="832">
        <v>0.8605577689243028</v>
      </c>
      <c r="O455" s="832">
        <v>252</v>
      </c>
      <c r="P455" s="849">
        <v>11</v>
      </c>
      <c r="Q455" s="849">
        <v>2794</v>
      </c>
      <c r="R455" s="837">
        <v>1.5902105862265226</v>
      </c>
      <c r="S455" s="850">
        <v>254</v>
      </c>
    </row>
    <row r="456" spans="1:19" ht="14.4" customHeight="1" x14ac:dyDescent="0.3">
      <c r="A456" s="831" t="s">
        <v>3664</v>
      </c>
      <c r="B456" s="832" t="s">
        <v>3665</v>
      </c>
      <c r="C456" s="832" t="s">
        <v>591</v>
      </c>
      <c r="D456" s="832" t="s">
        <v>1867</v>
      </c>
      <c r="E456" s="832" t="s">
        <v>3661</v>
      </c>
      <c r="F456" s="832" t="s">
        <v>3740</v>
      </c>
      <c r="G456" s="832" t="s">
        <v>3741</v>
      </c>
      <c r="H456" s="849">
        <v>16</v>
      </c>
      <c r="I456" s="849">
        <v>2016</v>
      </c>
      <c r="J456" s="832">
        <v>1</v>
      </c>
      <c r="K456" s="832">
        <v>126</v>
      </c>
      <c r="L456" s="849">
        <v>9</v>
      </c>
      <c r="M456" s="849">
        <v>1143</v>
      </c>
      <c r="N456" s="832">
        <v>0.5669642857142857</v>
      </c>
      <c r="O456" s="832">
        <v>127</v>
      </c>
      <c r="P456" s="849">
        <v>38</v>
      </c>
      <c r="Q456" s="849">
        <v>4788</v>
      </c>
      <c r="R456" s="837">
        <v>2.375</v>
      </c>
      <c r="S456" s="850">
        <v>126</v>
      </c>
    </row>
    <row r="457" spans="1:19" ht="14.4" customHeight="1" x14ac:dyDescent="0.3">
      <c r="A457" s="831" t="s">
        <v>3664</v>
      </c>
      <c r="B457" s="832" t="s">
        <v>3665</v>
      </c>
      <c r="C457" s="832" t="s">
        <v>591</v>
      </c>
      <c r="D457" s="832" t="s">
        <v>1867</v>
      </c>
      <c r="E457" s="832" t="s">
        <v>3661</v>
      </c>
      <c r="F457" s="832" t="s">
        <v>3746</v>
      </c>
      <c r="G457" s="832" t="s">
        <v>3745</v>
      </c>
      <c r="H457" s="849"/>
      <c r="I457" s="849"/>
      <c r="J457" s="832"/>
      <c r="K457" s="832"/>
      <c r="L457" s="849">
        <v>3</v>
      </c>
      <c r="M457" s="849">
        <v>1707</v>
      </c>
      <c r="N457" s="832"/>
      <c r="O457" s="832">
        <v>569</v>
      </c>
      <c r="P457" s="849"/>
      <c r="Q457" s="849"/>
      <c r="R457" s="837"/>
      <c r="S457" s="850"/>
    </row>
    <row r="458" spans="1:19" ht="14.4" customHeight="1" x14ac:dyDescent="0.3">
      <c r="A458" s="831" t="s">
        <v>3664</v>
      </c>
      <c r="B458" s="832" t="s">
        <v>3665</v>
      </c>
      <c r="C458" s="832" t="s">
        <v>591</v>
      </c>
      <c r="D458" s="832" t="s">
        <v>1867</v>
      </c>
      <c r="E458" s="832" t="s">
        <v>3661</v>
      </c>
      <c r="F458" s="832" t="s">
        <v>3757</v>
      </c>
      <c r="G458" s="832" t="s">
        <v>3758</v>
      </c>
      <c r="H458" s="849">
        <v>1</v>
      </c>
      <c r="I458" s="849">
        <v>85</v>
      </c>
      <c r="J458" s="832">
        <v>1</v>
      </c>
      <c r="K458" s="832">
        <v>85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3664</v>
      </c>
      <c r="B459" s="832" t="s">
        <v>3665</v>
      </c>
      <c r="C459" s="832" t="s">
        <v>591</v>
      </c>
      <c r="D459" s="832" t="s">
        <v>1867</v>
      </c>
      <c r="E459" s="832" t="s">
        <v>3661</v>
      </c>
      <c r="F459" s="832" t="s">
        <v>3759</v>
      </c>
      <c r="G459" s="832" t="s">
        <v>3760</v>
      </c>
      <c r="H459" s="849">
        <v>4</v>
      </c>
      <c r="I459" s="849">
        <v>1228</v>
      </c>
      <c r="J459" s="832">
        <v>1</v>
      </c>
      <c r="K459" s="832">
        <v>307</v>
      </c>
      <c r="L459" s="849">
        <v>1</v>
      </c>
      <c r="M459" s="849">
        <v>308</v>
      </c>
      <c r="N459" s="832">
        <v>0.250814332247557</v>
      </c>
      <c r="O459" s="832">
        <v>308</v>
      </c>
      <c r="P459" s="849"/>
      <c r="Q459" s="849"/>
      <c r="R459" s="837"/>
      <c r="S459" s="850"/>
    </row>
    <row r="460" spans="1:19" ht="14.4" customHeight="1" x14ac:dyDescent="0.3">
      <c r="A460" s="831" t="s">
        <v>3664</v>
      </c>
      <c r="B460" s="832" t="s">
        <v>3665</v>
      </c>
      <c r="C460" s="832" t="s">
        <v>591</v>
      </c>
      <c r="D460" s="832" t="s">
        <v>1867</v>
      </c>
      <c r="E460" s="832" t="s">
        <v>3661</v>
      </c>
      <c r="F460" s="832" t="s">
        <v>3762</v>
      </c>
      <c r="G460" s="832" t="s">
        <v>3760</v>
      </c>
      <c r="H460" s="849">
        <v>4</v>
      </c>
      <c r="I460" s="849">
        <v>1520</v>
      </c>
      <c r="J460" s="832">
        <v>1</v>
      </c>
      <c r="K460" s="832">
        <v>380</v>
      </c>
      <c r="L460" s="849">
        <v>4</v>
      </c>
      <c r="M460" s="849">
        <v>1524</v>
      </c>
      <c r="N460" s="832">
        <v>1.0026315789473683</v>
      </c>
      <c r="O460" s="832">
        <v>381</v>
      </c>
      <c r="P460" s="849">
        <v>12</v>
      </c>
      <c r="Q460" s="849">
        <v>4620</v>
      </c>
      <c r="R460" s="837">
        <v>3.0394736842105261</v>
      </c>
      <c r="S460" s="850">
        <v>385</v>
      </c>
    </row>
    <row r="461" spans="1:19" ht="14.4" customHeight="1" x14ac:dyDescent="0.3">
      <c r="A461" s="831" t="s">
        <v>3664</v>
      </c>
      <c r="B461" s="832" t="s">
        <v>3665</v>
      </c>
      <c r="C461" s="832" t="s">
        <v>591</v>
      </c>
      <c r="D461" s="832" t="s">
        <v>1867</v>
      </c>
      <c r="E461" s="832" t="s">
        <v>3661</v>
      </c>
      <c r="F461" s="832" t="s">
        <v>3763</v>
      </c>
      <c r="G461" s="832" t="s">
        <v>3764</v>
      </c>
      <c r="H461" s="849">
        <v>1</v>
      </c>
      <c r="I461" s="849">
        <v>272</v>
      </c>
      <c r="J461" s="832">
        <v>1</v>
      </c>
      <c r="K461" s="832">
        <v>272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3664</v>
      </c>
      <c r="B462" s="832" t="s">
        <v>3665</v>
      </c>
      <c r="C462" s="832" t="s">
        <v>591</v>
      </c>
      <c r="D462" s="832" t="s">
        <v>3649</v>
      </c>
      <c r="E462" s="832" t="s">
        <v>3661</v>
      </c>
      <c r="F462" s="832" t="s">
        <v>3710</v>
      </c>
      <c r="G462" s="832" t="s">
        <v>3711</v>
      </c>
      <c r="H462" s="849">
        <v>8</v>
      </c>
      <c r="I462" s="849">
        <v>2008</v>
      </c>
      <c r="J462" s="832">
        <v>1</v>
      </c>
      <c r="K462" s="832">
        <v>251</v>
      </c>
      <c r="L462" s="849">
        <v>5</v>
      </c>
      <c r="M462" s="849">
        <v>1260</v>
      </c>
      <c r="N462" s="832">
        <v>0.62749003984063745</v>
      </c>
      <c r="O462" s="832">
        <v>252</v>
      </c>
      <c r="P462" s="849"/>
      <c r="Q462" s="849"/>
      <c r="R462" s="837"/>
      <c r="S462" s="850"/>
    </row>
    <row r="463" spans="1:19" ht="14.4" customHeight="1" x14ac:dyDescent="0.3">
      <c r="A463" s="831" t="s">
        <v>3664</v>
      </c>
      <c r="B463" s="832" t="s">
        <v>3665</v>
      </c>
      <c r="C463" s="832" t="s">
        <v>591</v>
      </c>
      <c r="D463" s="832" t="s">
        <v>3649</v>
      </c>
      <c r="E463" s="832" t="s">
        <v>3661</v>
      </c>
      <c r="F463" s="832" t="s">
        <v>3740</v>
      </c>
      <c r="G463" s="832" t="s">
        <v>3741</v>
      </c>
      <c r="H463" s="849">
        <v>32</v>
      </c>
      <c r="I463" s="849">
        <v>4032</v>
      </c>
      <c r="J463" s="832">
        <v>1</v>
      </c>
      <c r="K463" s="832">
        <v>126</v>
      </c>
      <c r="L463" s="849">
        <v>24</v>
      </c>
      <c r="M463" s="849">
        <v>3048</v>
      </c>
      <c r="N463" s="832">
        <v>0.75595238095238093</v>
      </c>
      <c r="O463" s="832">
        <v>127</v>
      </c>
      <c r="P463" s="849"/>
      <c r="Q463" s="849"/>
      <c r="R463" s="837"/>
      <c r="S463" s="850"/>
    </row>
    <row r="464" spans="1:19" ht="14.4" customHeight="1" x14ac:dyDescent="0.3">
      <c r="A464" s="831" t="s">
        <v>3664</v>
      </c>
      <c r="B464" s="832" t="s">
        <v>3665</v>
      </c>
      <c r="C464" s="832" t="s">
        <v>591</v>
      </c>
      <c r="D464" s="832" t="s">
        <v>3649</v>
      </c>
      <c r="E464" s="832" t="s">
        <v>3661</v>
      </c>
      <c r="F464" s="832" t="s">
        <v>3759</v>
      </c>
      <c r="G464" s="832" t="s">
        <v>3760</v>
      </c>
      <c r="H464" s="849">
        <v>8</v>
      </c>
      <c r="I464" s="849">
        <v>2456</v>
      </c>
      <c r="J464" s="832">
        <v>1</v>
      </c>
      <c r="K464" s="832">
        <v>307</v>
      </c>
      <c r="L464" s="849">
        <v>7</v>
      </c>
      <c r="M464" s="849">
        <v>2156</v>
      </c>
      <c r="N464" s="832">
        <v>0.87785016286644946</v>
      </c>
      <c r="O464" s="832">
        <v>308</v>
      </c>
      <c r="P464" s="849"/>
      <c r="Q464" s="849"/>
      <c r="R464" s="837"/>
      <c r="S464" s="850"/>
    </row>
    <row r="465" spans="1:19" ht="14.4" customHeight="1" x14ac:dyDescent="0.3">
      <c r="A465" s="831" t="s">
        <v>3664</v>
      </c>
      <c r="B465" s="832" t="s">
        <v>3665</v>
      </c>
      <c r="C465" s="832" t="s">
        <v>591</v>
      </c>
      <c r="D465" s="832" t="s">
        <v>3651</v>
      </c>
      <c r="E465" s="832" t="s">
        <v>3661</v>
      </c>
      <c r="F465" s="832" t="s">
        <v>3710</v>
      </c>
      <c r="G465" s="832" t="s">
        <v>3711</v>
      </c>
      <c r="H465" s="849">
        <v>1</v>
      </c>
      <c r="I465" s="849">
        <v>251</v>
      </c>
      <c r="J465" s="832">
        <v>1</v>
      </c>
      <c r="K465" s="832">
        <v>251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3664</v>
      </c>
      <c r="B466" s="832" t="s">
        <v>3665</v>
      </c>
      <c r="C466" s="832" t="s">
        <v>591</v>
      </c>
      <c r="D466" s="832" t="s">
        <v>3651</v>
      </c>
      <c r="E466" s="832" t="s">
        <v>3661</v>
      </c>
      <c r="F466" s="832" t="s">
        <v>3740</v>
      </c>
      <c r="G466" s="832" t="s">
        <v>3741</v>
      </c>
      <c r="H466" s="849">
        <v>2</v>
      </c>
      <c r="I466" s="849">
        <v>252</v>
      </c>
      <c r="J466" s="832">
        <v>1</v>
      </c>
      <c r="K466" s="832">
        <v>126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3664</v>
      </c>
      <c r="B467" s="832" t="s">
        <v>3665</v>
      </c>
      <c r="C467" s="832" t="s">
        <v>591</v>
      </c>
      <c r="D467" s="832" t="s">
        <v>3651</v>
      </c>
      <c r="E467" s="832" t="s">
        <v>3661</v>
      </c>
      <c r="F467" s="832" t="s">
        <v>3759</v>
      </c>
      <c r="G467" s="832" t="s">
        <v>3760</v>
      </c>
      <c r="H467" s="849">
        <v>1</v>
      </c>
      <c r="I467" s="849">
        <v>307</v>
      </c>
      <c r="J467" s="832">
        <v>1</v>
      </c>
      <c r="K467" s="832">
        <v>307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3664</v>
      </c>
      <c r="B468" s="832" t="s">
        <v>3665</v>
      </c>
      <c r="C468" s="832" t="s">
        <v>591</v>
      </c>
      <c r="D468" s="832" t="s">
        <v>1870</v>
      </c>
      <c r="E468" s="832" t="s">
        <v>3661</v>
      </c>
      <c r="F468" s="832" t="s">
        <v>3710</v>
      </c>
      <c r="G468" s="832" t="s">
        <v>3711</v>
      </c>
      <c r="H468" s="849">
        <v>5</v>
      </c>
      <c r="I468" s="849">
        <v>1255</v>
      </c>
      <c r="J468" s="832">
        <v>1</v>
      </c>
      <c r="K468" s="832">
        <v>251</v>
      </c>
      <c r="L468" s="849">
        <v>2</v>
      </c>
      <c r="M468" s="849">
        <v>504</v>
      </c>
      <c r="N468" s="832">
        <v>0.40159362549800798</v>
      </c>
      <c r="O468" s="832">
        <v>252</v>
      </c>
      <c r="P468" s="849">
        <v>14</v>
      </c>
      <c r="Q468" s="849">
        <v>3556</v>
      </c>
      <c r="R468" s="837">
        <v>2.8334661354581674</v>
      </c>
      <c r="S468" s="850">
        <v>254</v>
      </c>
    </row>
    <row r="469" spans="1:19" ht="14.4" customHeight="1" x14ac:dyDescent="0.3">
      <c r="A469" s="831" t="s">
        <v>3664</v>
      </c>
      <c r="B469" s="832" t="s">
        <v>3665</v>
      </c>
      <c r="C469" s="832" t="s">
        <v>591</v>
      </c>
      <c r="D469" s="832" t="s">
        <v>1870</v>
      </c>
      <c r="E469" s="832" t="s">
        <v>3661</v>
      </c>
      <c r="F469" s="832" t="s">
        <v>3740</v>
      </c>
      <c r="G469" s="832" t="s">
        <v>3741</v>
      </c>
      <c r="H469" s="849">
        <v>16</v>
      </c>
      <c r="I469" s="849">
        <v>2016</v>
      </c>
      <c r="J469" s="832">
        <v>1</v>
      </c>
      <c r="K469" s="832">
        <v>126</v>
      </c>
      <c r="L469" s="849">
        <v>2</v>
      </c>
      <c r="M469" s="849">
        <v>254</v>
      </c>
      <c r="N469" s="832">
        <v>0.12599206349206349</v>
      </c>
      <c r="O469" s="832">
        <v>127</v>
      </c>
      <c r="P469" s="849">
        <v>57</v>
      </c>
      <c r="Q469" s="849">
        <v>7182</v>
      </c>
      <c r="R469" s="837">
        <v>3.5625</v>
      </c>
      <c r="S469" s="850">
        <v>126</v>
      </c>
    </row>
    <row r="470" spans="1:19" ht="14.4" customHeight="1" x14ac:dyDescent="0.3">
      <c r="A470" s="831" t="s">
        <v>3664</v>
      </c>
      <c r="B470" s="832" t="s">
        <v>3665</v>
      </c>
      <c r="C470" s="832" t="s">
        <v>591</v>
      </c>
      <c r="D470" s="832" t="s">
        <v>1870</v>
      </c>
      <c r="E470" s="832" t="s">
        <v>3661</v>
      </c>
      <c r="F470" s="832" t="s">
        <v>3746</v>
      </c>
      <c r="G470" s="832" t="s">
        <v>3745</v>
      </c>
      <c r="H470" s="849"/>
      <c r="I470" s="849"/>
      <c r="J470" s="832"/>
      <c r="K470" s="832"/>
      <c r="L470" s="849">
        <v>2</v>
      </c>
      <c r="M470" s="849">
        <v>1138</v>
      </c>
      <c r="N470" s="832"/>
      <c r="O470" s="832">
        <v>569</v>
      </c>
      <c r="P470" s="849">
        <v>20</v>
      </c>
      <c r="Q470" s="849">
        <v>11460</v>
      </c>
      <c r="R470" s="837"/>
      <c r="S470" s="850">
        <v>573</v>
      </c>
    </row>
    <row r="471" spans="1:19" ht="14.4" customHeight="1" x14ac:dyDescent="0.3">
      <c r="A471" s="831" t="s">
        <v>3664</v>
      </c>
      <c r="B471" s="832" t="s">
        <v>3665</v>
      </c>
      <c r="C471" s="832" t="s">
        <v>591</v>
      </c>
      <c r="D471" s="832" t="s">
        <v>1870</v>
      </c>
      <c r="E471" s="832" t="s">
        <v>3661</v>
      </c>
      <c r="F471" s="832" t="s">
        <v>3759</v>
      </c>
      <c r="G471" s="832" t="s">
        <v>3760</v>
      </c>
      <c r="H471" s="849">
        <v>5</v>
      </c>
      <c r="I471" s="849">
        <v>1535</v>
      </c>
      <c r="J471" s="832">
        <v>1</v>
      </c>
      <c r="K471" s="832">
        <v>307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3664</v>
      </c>
      <c r="B472" s="832" t="s">
        <v>3665</v>
      </c>
      <c r="C472" s="832" t="s">
        <v>591</v>
      </c>
      <c r="D472" s="832" t="s">
        <v>1870</v>
      </c>
      <c r="E472" s="832" t="s">
        <v>3661</v>
      </c>
      <c r="F472" s="832" t="s">
        <v>3762</v>
      </c>
      <c r="G472" s="832" t="s">
        <v>3760</v>
      </c>
      <c r="H472" s="849">
        <v>3</v>
      </c>
      <c r="I472" s="849">
        <v>1140</v>
      </c>
      <c r="J472" s="832">
        <v>1</v>
      </c>
      <c r="K472" s="832">
        <v>380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3664</v>
      </c>
      <c r="B473" s="832" t="s">
        <v>3665</v>
      </c>
      <c r="C473" s="832" t="s">
        <v>591</v>
      </c>
      <c r="D473" s="832" t="s">
        <v>3655</v>
      </c>
      <c r="E473" s="832" t="s">
        <v>3661</v>
      </c>
      <c r="F473" s="832" t="s">
        <v>3710</v>
      </c>
      <c r="G473" s="832" t="s">
        <v>3711</v>
      </c>
      <c r="H473" s="849">
        <v>5</v>
      </c>
      <c r="I473" s="849">
        <v>1255</v>
      </c>
      <c r="J473" s="832">
        <v>1</v>
      </c>
      <c r="K473" s="832">
        <v>251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3664</v>
      </c>
      <c r="B474" s="832" t="s">
        <v>3665</v>
      </c>
      <c r="C474" s="832" t="s">
        <v>591</v>
      </c>
      <c r="D474" s="832" t="s">
        <v>3655</v>
      </c>
      <c r="E474" s="832" t="s">
        <v>3661</v>
      </c>
      <c r="F474" s="832" t="s">
        <v>3740</v>
      </c>
      <c r="G474" s="832" t="s">
        <v>3741</v>
      </c>
      <c r="H474" s="849">
        <v>24</v>
      </c>
      <c r="I474" s="849">
        <v>3024</v>
      </c>
      <c r="J474" s="832">
        <v>1</v>
      </c>
      <c r="K474" s="832">
        <v>126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3664</v>
      </c>
      <c r="B475" s="832" t="s">
        <v>3665</v>
      </c>
      <c r="C475" s="832" t="s">
        <v>591</v>
      </c>
      <c r="D475" s="832" t="s">
        <v>3655</v>
      </c>
      <c r="E475" s="832" t="s">
        <v>3661</v>
      </c>
      <c r="F475" s="832" t="s">
        <v>3744</v>
      </c>
      <c r="G475" s="832" t="s">
        <v>3745</v>
      </c>
      <c r="H475" s="849">
        <v>10</v>
      </c>
      <c r="I475" s="849">
        <v>4950</v>
      </c>
      <c r="J475" s="832">
        <v>1</v>
      </c>
      <c r="K475" s="832">
        <v>495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3664</v>
      </c>
      <c r="B476" s="832" t="s">
        <v>3665</v>
      </c>
      <c r="C476" s="832" t="s">
        <v>591</v>
      </c>
      <c r="D476" s="832" t="s">
        <v>3656</v>
      </c>
      <c r="E476" s="832" t="s">
        <v>3661</v>
      </c>
      <c r="F476" s="832" t="s">
        <v>3710</v>
      </c>
      <c r="G476" s="832" t="s">
        <v>3711</v>
      </c>
      <c r="H476" s="849">
        <v>34</v>
      </c>
      <c r="I476" s="849">
        <v>8534</v>
      </c>
      <c r="J476" s="832">
        <v>1</v>
      </c>
      <c r="K476" s="832">
        <v>251</v>
      </c>
      <c r="L476" s="849">
        <v>17</v>
      </c>
      <c r="M476" s="849">
        <v>4284</v>
      </c>
      <c r="N476" s="832">
        <v>0.50199203187250996</v>
      </c>
      <c r="O476" s="832">
        <v>252</v>
      </c>
      <c r="P476" s="849">
        <v>29</v>
      </c>
      <c r="Q476" s="849">
        <v>7366</v>
      </c>
      <c r="R476" s="837">
        <v>0.86313569252402156</v>
      </c>
      <c r="S476" s="850">
        <v>254</v>
      </c>
    </row>
    <row r="477" spans="1:19" ht="14.4" customHeight="1" x14ac:dyDescent="0.3">
      <c r="A477" s="831" t="s">
        <v>3664</v>
      </c>
      <c r="B477" s="832" t="s">
        <v>3665</v>
      </c>
      <c r="C477" s="832" t="s">
        <v>591</v>
      </c>
      <c r="D477" s="832" t="s">
        <v>3656</v>
      </c>
      <c r="E477" s="832" t="s">
        <v>3661</v>
      </c>
      <c r="F477" s="832" t="s">
        <v>3740</v>
      </c>
      <c r="G477" s="832" t="s">
        <v>3741</v>
      </c>
      <c r="H477" s="849">
        <v>154</v>
      </c>
      <c r="I477" s="849">
        <v>19404</v>
      </c>
      <c r="J477" s="832">
        <v>1</v>
      </c>
      <c r="K477" s="832">
        <v>126</v>
      </c>
      <c r="L477" s="849">
        <v>76</v>
      </c>
      <c r="M477" s="849">
        <v>9652</v>
      </c>
      <c r="N477" s="832">
        <v>0.49742321170892601</v>
      </c>
      <c r="O477" s="832">
        <v>127</v>
      </c>
      <c r="P477" s="849">
        <v>150</v>
      </c>
      <c r="Q477" s="849">
        <v>18900</v>
      </c>
      <c r="R477" s="837">
        <v>0.97402597402597402</v>
      </c>
      <c r="S477" s="850">
        <v>126</v>
      </c>
    </row>
    <row r="478" spans="1:19" ht="14.4" customHeight="1" x14ac:dyDescent="0.3">
      <c r="A478" s="831" t="s">
        <v>3664</v>
      </c>
      <c r="B478" s="832" t="s">
        <v>3665</v>
      </c>
      <c r="C478" s="832" t="s">
        <v>591</v>
      </c>
      <c r="D478" s="832" t="s">
        <v>3656</v>
      </c>
      <c r="E478" s="832" t="s">
        <v>3661</v>
      </c>
      <c r="F478" s="832" t="s">
        <v>3744</v>
      </c>
      <c r="G478" s="832" t="s">
        <v>3745</v>
      </c>
      <c r="H478" s="849">
        <v>77</v>
      </c>
      <c r="I478" s="849">
        <v>38115</v>
      </c>
      <c r="J478" s="832">
        <v>1</v>
      </c>
      <c r="K478" s="832">
        <v>495</v>
      </c>
      <c r="L478" s="849">
        <v>35</v>
      </c>
      <c r="M478" s="849">
        <v>17360</v>
      </c>
      <c r="N478" s="832">
        <v>0.45546372819100089</v>
      </c>
      <c r="O478" s="832">
        <v>496</v>
      </c>
      <c r="P478" s="849">
        <v>67</v>
      </c>
      <c r="Q478" s="849">
        <v>33366</v>
      </c>
      <c r="R478" s="837">
        <v>0.87540338449429356</v>
      </c>
      <c r="S478" s="850">
        <v>498</v>
      </c>
    </row>
    <row r="479" spans="1:19" ht="14.4" customHeight="1" x14ac:dyDescent="0.3">
      <c r="A479" s="831" t="s">
        <v>3664</v>
      </c>
      <c r="B479" s="832" t="s">
        <v>3665</v>
      </c>
      <c r="C479" s="832" t="s">
        <v>591</v>
      </c>
      <c r="D479" s="832" t="s">
        <v>3657</v>
      </c>
      <c r="E479" s="832" t="s">
        <v>3661</v>
      </c>
      <c r="F479" s="832" t="s">
        <v>3710</v>
      </c>
      <c r="G479" s="832" t="s">
        <v>3711</v>
      </c>
      <c r="H479" s="849">
        <v>8</v>
      </c>
      <c r="I479" s="849">
        <v>2008</v>
      </c>
      <c r="J479" s="832">
        <v>1</v>
      </c>
      <c r="K479" s="832">
        <v>251</v>
      </c>
      <c r="L479" s="849">
        <v>4</v>
      </c>
      <c r="M479" s="849">
        <v>1008</v>
      </c>
      <c r="N479" s="832">
        <v>0.50199203187250996</v>
      </c>
      <c r="O479" s="832">
        <v>252</v>
      </c>
      <c r="P479" s="849"/>
      <c r="Q479" s="849"/>
      <c r="R479" s="837"/>
      <c r="S479" s="850"/>
    </row>
    <row r="480" spans="1:19" ht="14.4" customHeight="1" x14ac:dyDescent="0.3">
      <c r="A480" s="831" t="s">
        <v>3664</v>
      </c>
      <c r="B480" s="832" t="s">
        <v>3665</v>
      </c>
      <c r="C480" s="832" t="s">
        <v>591</v>
      </c>
      <c r="D480" s="832" t="s">
        <v>3657</v>
      </c>
      <c r="E480" s="832" t="s">
        <v>3661</v>
      </c>
      <c r="F480" s="832" t="s">
        <v>3740</v>
      </c>
      <c r="G480" s="832" t="s">
        <v>3741</v>
      </c>
      <c r="H480" s="849">
        <v>25</v>
      </c>
      <c r="I480" s="849">
        <v>3150</v>
      </c>
      <c r="J480" s="832">
        <v>1</v>
      </c>
      <c r="K480" s="832">
        <v>126</v>
      </c>
      <c r="L480" s="849">
        <v>5</v>
      </c>
      <c r="M480" s="849">
        <v>635</v>
      </c>
      <c r="N480" s="832">
        <v>0.20158730158730159</v>
      </c>
      <c r="O480" s="832">
        <v>127</v>
      </c>
      <c r="P480" s="849"/>
      <c r="Q480" s="849"/>
      <c r="R480" s="837"/>
      <c r="S480" s="850"/>
    </row>
    <row r="481" spans="1:19" ht="14.4" customHeight="1" x14ac:dyDescent="0.3">
      <c r="A481" s="831" t="s">
        <v>3664</v>
      </c>
      <c r="B481" s="832" t="s">
        <v>3665</v>
      </c>
      <c r="C481" s="832" t="s">
        <v>591</v>
      </c>
      <c r="D481" s="832" t="s">
        <v>3657</v>
      </c>
      <c r="E481" s="832" t="s">
        <v>3661</v>
      </c>
      <c r="F481" s="832" t="s">
        <v>3746</v>
      </c>
      <c r="G481" s="832" t="s">
        <v>3745</v>
      </c>
      <c r="H481" s="849">
        <v>1</v>
      </c>
      <c r="I481" s="849">
        <v>568</v>
      </c>
      <c r="J481" s="832">
        <v>1</v>
      </c>
      <c r="K481" s="832">
        <v>568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3664</v>
      </c>
      <c r="B482" s="832" t="s">
        <v>3665</v>
      </c>
      <c r="C482" s="832" t="s">
        <v>591</v>
      </c>
      <c r="D482" s="832" t="s">
        <v>3657</v>
      </c>
      <c r="E482" s="832" t="s">
        <v>3661</v>
      </c>
      <c r="F482" s="832" t="s">
        <v>3759</v>
      </c>
      <c r="G482" s="832" t="s">
        <v>3760</v>
      </c>
      <c r="H482" s="849">
        <v>1</v>
      </c>
      <c r="I482" s="849">
        <v>307</v>
      </c>
      <c r="J482" s="832">
        <v>1</v>
      </c>
      <c r="K482" s="832">
        <v>307</v>
      </c>
      <c r="L482" s="849">
        <v>4</v>
      </c>
      <c r="M482" s="849">
        <v>1232</v>
      </c>
      <c r="N482" s="832">
        <v>4.0130293159609121</v>
      </c>
      <c r="O482" s="832">
        <v>308</v>
      </c>
      <c r="P482" s="849"/>
      <c r="Q482" s="849"/>
      <c r="R482" s="837"/>
      <c r="S482" s="850"/>
    </row>
    <row r="483" spans="1:19" ht="14.4" customHeight="1" x14ac:dyDescent="0.3">
      <c r="A483" s="831" t="s">
        <v>3664</v>
      </c>
      <c r="B483" s="832" t="s">
        <v>3665</v>
      </c>
      <c r="C483" s="832" t="s">
        <v>591</v>
      </c>
      <c r="D483" s="832" t="s">
        <v>3657</v>
      </c>
      <c r="E483" s="832" t="s">
        <v>3661</v>
      </c>
      <c r="F483" s="832" t="s">
        <v>3762</v>
      </c>
      <c r="G483" s="832" t="s">
        <v>3760</v>
      </c>
      <c r="H483" s="849">
        <v>8</v>
      </c>
      <c r="I483" s="849">
        <v>3040</v>
      </c>
      <c r="J483" s="832">
        <v>1</v>
      </c>
      <c r="K483" s="832">
        <v>380</v>
      </c>
      <c r="L483" s="849">
        <v>2</v>
      </c>
      <c r="M483" s="849">
        <v>762</v>
      </c>
      <c r="N483" s="832">
        <v>0.25065789473684208</v>
      </c>
      <c r="O483" s="832">
        <v>381</v>
      </c>
      <c r="P483" s="849"/>
      <c r="Q483" s="849"/>
      <c r="R483" s="837"/>
      <c r="S483" s="850"/>
    </row>
    <row r="484" spans="1:19" ht="14.4" customHeight="1" x14ac:dyDescent="0.3">
      <c r="A484" s="831" t="s">
        <v>3664</v>
      </c>
      <c r="B484" s="832" t="s">
        <v>3665</v>
      </c>
      <c r="C484" s="832" t="s">
        <v>591</v>
      </c>
      <c r="D484" s="832" t="s">
        <v>3658</v>
      </c>
      <c r="E484" s="832" t="s">
        <v>3661</v>
      </c>
      <c r="F484" s="832" t="s">
        <v>3710</v>
      </c>
      <c r="G484" s="832" t="s">
        <v>3711</v>
      </c>
      <c r="H484" s="849">
        <v>2</v>
      </c>
      <c r="I484" s="849">
        <v>502</v>
      </c>
      <c r="J484" s="832">
        <v>1</v>
      </c>
      <c r="K484" s="832">
        <v>251</v>
      </c>
      <c r="L484" s="849">
        <v>4</v>
      </c>
      <c r="M484" s="849">
        <v>1008</v>
      </c>
      <c r="N484" s="832">
        <v>2.0079681274900398</v>
      </c>
      <c r="O484" s="832">
        <v>252</v>
      </c>
      <c r="P484" s="849">
        <v>10</v>
      </c>
      <c r="Q484" s="849">
        <v>2540</v>
      </c>
      <c r="R484" s="837">
        <v>5.0597609561752988</v>
      </c>
      <c r="S484" s="850">
        <v>254</v>
      </c>
    </row>
    <row r="485" spans="1:19" ht="14.4" customHeight="1" x14ac:dyDescent="0.3">
      <c r="A485" s="831" t="s">
        <v>3664</v>
      </c>
      <c r="B485" s="832" t="s">
        <v>3665</v>
      </c>
      <c r="C485" s="832" t="s">
        <v>591</v>
      </c>
      <c r="D485" s="832" t="s">
        <v>3658</v>
      </c>
      <c r="E485" s="832" t="s">
        <v>3661</v>
      </c>
      <c r="F485" s="832" t="s">
        <v>3740</v>
      </c>
      <c r="G485" s="832" t="s">
        <v>3741</v>
      </c>
      <c r="H485" s="849">
        <v>2</v>
      </c>
      <c r="I485" s="849">
        <v>252</v>
      </c>
      <c r="J485" s="832">
        <v>1</v>
      </c>
      <c r="K485" s="832">
        <v>126</v>
      </c>
      <c r="L485" s="849">
        <v>20</v>
      </c>
      <c r="M485" s="849">
        <v>2540</v>
      </c>
      <c r="N485" s="832">
        <v>10.079365079365079</v>
      </c>
      <c r="O485" s="832">
        <v>127</v>
      </c>
      <c r="P485" s="849">
        <v>34</v>
      </c>
      <c r="Q485" s="849">
        <v>4284</v>
      </c>
      <c r="R485" s="837">
        <v>17</v>
      </c>
      <c r="S485" s="850">
        <v>126</v>
      </c>
    </row>
    <row r="486" spans="1:19" ht="14.4" customHeight="1" x14ac:dyDescent="0.3">
      <c r="A486" s="831" t="s">
        <v>3664</v>
      </c>
      <c r="B486" s="832" t="s">
        <v>3665</v>
      </c>
      <c r="C486" s="832" t="s">
        <v>591</v>
      </c>
      <c r="D486" s="832" t="s">
        <v>3658</v>
      </c>
      <c r="E486" s="832" t="s">
        <v>3661</v>
      </c>
      <c r="F486" s="832" t="s">
        <v>3759</v>
      </c>
      <c r="G486" s="832" t="s">
        <v>3760</v>
      </c>
      <c r="H486" s="849">
        <v>2</v>
      </c>
      <c r="I486" s="849">
        <v>614</v>
      </c>
      <c r="J486" s="832">
        <v>1</v>
      </c>
      <c r="K486" s="832">
        <v>307</v>
      </c>
      <c r="L486" s="849">
        <v>6</v>
      </c>
      <c r="M486" s="849">
        <v>1848</v>
      </c>
      <c r="N486" s="832">
        <v>3.009771986970684</v>
      </c>
      <c r="O486" s="832">
        <v>308</v>
      </c>
      <c r="P486" s="849">
        <v>11</v>
      </c>
      <c r="Q486" s="849">
        <v>3410</v>
      </c>
      <c r="R486" s="837">
        <v>5.5537459283387625</v>
      </c>
      <c r="S486" s="850">
        <v>310</v>
      </c>
    </row>
    <row r="487" spans="1:19" ht="14.4" customHeight="1" x14ac:dyDescent="0.3">
      <c r="A487" s="831" t="s">
        <v>3664</v>
      </c>
      <c r="B487" s="832" t="s">
        <v>3665</v>
      </c>
      <c r="C487" s="832" t="s">
        <v>591</v>
      </c>
      <c r="D487" s="832" t="s">
        <v>3648</v>
      </c>
      <c r="E487" s="832" t="s">
        <v>3661</v>
      </c>
      <c r="F487" s="832" t="s">
        <v>3740</v>
      </c>
      <c r="G487" s="832" t="s">
        <v>3741</v>
      </c>
      <c r="H487" s="849">
        <v>4</v>
      </c>
      <c r="I487" s="849">
        <v>504</v>
      </c>
      <c r="J487" s="832">
        <v>1</v>
      </c>
      <c r="K487" s="832">
        <v>126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3664</v>
      </c>
      <c r="B488" s="832" t="s">
        <v>3665</v>
      </c>
      <c r="C488" s="832" t="s">
        <v>591</v>
      </c>
      <c r="D488" s="832" t="s">
        <v>3648</v>
      </c>
      <c r="E488" s="832" t="s">
        <v>3661</v>
      </c>
      <c r="F488" s="832" t="s">
        <v>3746</v>
      </c>
      <c r="G488" s="832" t="s">
        <v>3745</v>
      </c>
      <c r="H488" s="849">
        <v>1</v>
      </c>
      <c r="I488" s="849">
        <v>568</v>
      </c>
      <c r="J488" s="832">
        <v>1</v>
      </c>
      <c r="K488" s="832">
        <v>568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3664</v>
      </c>
      <c r="B489" s="832" t="s">
        <v>3665</v>
      </c>
      <c r="C489" s="832" t="s">
        <v>591</v>
      </c>
      <c r="D489" s="832" t="s">
        <v>3635</v>
      </c>
      <c r="E489" s="832" t="s">
        <v>3661</v>
      </c>
      <c r="F489" s="832" t="s">
        <v>3710</v>
      </c>
      <c r="G489" s="832" t="s">
        <v>3711</v>
      </c>
      <c r="H489" s="849"/>
      <c r="I489" s="849"/>
      <c r="J489" s="832"/>
      <c r="K489" s="832"/>
      <c r="L489" s="849">
        <v>1</v>
      </c>
      <c r="M489" s="849">
        <v>252</v>
      </c>
      <c r="N489" s="832"/>
      <c r="O489" s="832">
        <v>252</v>
      </c>
      <c r="P489" s="849"/>
      <c r="Q489" s="849"/>
      <c r="R489" s="837"/>
      <c r="S489" s="850"/>
    </row>
    <row r="490" spans="1:19" ht="14.4" customHeight="1" x14ac:dyDescent="0.3">
      <c r="A490" s="831" t="s">
        <v>3664</v>
      </c>
      <c r="B490" s="832" t="s">
        <v>3665</v>
      </c>
      <c r="C490" s="832" t="s">
        <v>591</v>
      </c>
      <c r="D490" s="832" t="s">
        <v>3635</v>
      </c>
      <c r="E490" s="832" t="s">
        <v>3661</v>
      </c>
      <c r="F490" s="832" t="s">
        <v>3740</v>
      </c>
      <c r="G490" s="832" t="s">
        <v>3741</v>
      </c>
      <c r="H490" s="849"/>
      <c r="I490" s="849"/>
      <c r="J490" s="832"/>
      <c r="K490" s="832"/>
      <c r="L490" s="849">
        <v>1</v>
      </c>
      <c r="M490" s="849">
        <v>127</v>
      </c>
      <c r="N490" s="832"/>
      <c r="O490" s="832">
        <v>127</v>
      </c>
      <c r="P490" s="849"/>
      <c r="Q490" s="849"/>
      <c r="R490" s="837"/>
      <c r="S490" s="850"/>
    </row>
    <row r="491" spans="1:19" ht="14.4" customHeight="1" x14ac:dyDescent="0.3">
      <c r="A491" s="831" t="s">
        <v>3664</v>
      </c>
      <c r="B491" s="832" t="s">
        <v>3665</v>
      </c>
      <c r="C491" s="832" t="s">
        <v>591</v>
      </c>
      <c r="D491" s="832" t="s">
        <v>3635</v>
      </c>
      <c r="E491" s="832" t="s">
        <v>3661</v>
      </c>
      <c r="F491" s="832" t="s">
        <v>3759</v>
      </c>
      <c r="G491" s="832" t="s">
        <v>3760</v>
      </c>
      <c r="H491" s="849"/>
      <c r="I491" s="849"/>
      <c r="J491" s="832"/>
      <c r="K491" s="832"/>
      <c r="L491" s="849">
        <v>1</v>
      </c>
      <c r="M491" s="849">
        <v>308</v>
      </c>
      <c r="N491" s="832"/>
      <c r="O491" s="832">
        <v>308</v>
      </c>
      <c r="P491" s="849"/>
      <c r="Q491" s="849"/>
      <c r="R491" s="837"/>
      <c r="S491" s="850"/>
    </row>
    <row r="492" spans="1:19" ht="14.4" customHeight="1" x14ac:dyDescent="0.3">
      <c r="A492" s="831" t="s">
        <v>3664</v>
      </c>
      <c r="B492" s="832" t="s">
        <v>3665</v>
      </c>
      <c r="C492" s="832" t="s">
        <v>591</v>
      </c>
      <c r="D492" s="832" t="s">
        <v>3653</v>
      </c>
      <c r="E492" s="832" t="s">
        <v>3661</v>
      </c>
      <c r="F492" s="832" t="s">
        <v>3710</v>
      </c>
      <c r="G492" s="832" t="s">
        <v>3711</v>
      </c>
      <c r="H492" s="849">
        <v>6</v>
      </c>
      <c r="I492" s="849">
        <v>1506</v>
      </c>
      <c r="J492" s="832">
        <v>1</v>
      </c>
      <c r="K492" s="832">
        <v>251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3664</v>
      </c>
      <c r="B493" s="832" t="s">
        <v>3665</v>
      </c>
      <c r="C493" s="832" t="s">
        <v>591</v>
      </c>
      <c r="D493" s="832" t="s">
        <v>3653</v>
      </c>
      <c r="E493" s="832" t="s">
        <v>3661</v>
      </c>
      <c r="F493" s="832" t="s">
        <v>3740</v>
      </c>
      <c r="G493" s="832" t="s">
        <v>3741</v>
      </c>
      <c r="H493" s="849">
        <v>19</v>
      </c>
      <c r="I493" s="849">
        <v>2394</v>
      </c>
      <c r="J493" s="832">
        <v>1</v>
      </c>
      <c r="K493" s="832">
        <v>126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3664</v>
      </c>
      <c r="B494" s="832" t="s">
        <v>3665</v>
      </c>
      <c r="C494" s="832" t="s">
        <v>591</v>
      </c>
      <c r="D494" s="832" t="s">
        <v>3653</v>
      </c>
      <c r="E494" s="832" t="s">
        <v>3661</v>
      </c>
      <c r="F494" s="832" t="s">
        <v>3759</v>
      </c>
      <c r="G494" s="832" t="s">
        <v>3760</v>
      </c>
      <c r="H494" s="849">
        <v>1</v>
      </c>
      <c r="I494" s="849">
        <v>307</v>
      </c>
      <c r="J494" s="832">
        <v>1</v>
      </c>
      <c r="K494" s="832">
        <v>307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3664</v>
      </c>
      <c r="B495" s="832" t="s">
        <v>3665</v>
      </c>
      <c r="C495" s="832" t="s">
        <v>591</v>
      </c>
      <c r="D495" s="832" t="s">
        <v>3653</v>
      </c>
      <c r="E495" s="832" t="s">
        <v>3661</v>
      </c>
      <c r="F495" s="832" t="s">
        <v>3762</v>
      </c>
      <c r="G495" s="832" t="s">
        <v>3760</v>
      </c>
      <c r="H495" s="849">
        <v>8</v>
      </c>
      <c r="I495" s="849">
        <v>3040</v>
      </c>
      <c r="J495" s="832">
        <v>1</v>
      </c>
      <c r="K495" s="832">
        <v>380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3664</v>
      </c>
      <c r="B496" s="832" t="s">
        <v>3665</v>
      </c>
      <c r="C496" s="832" t="s">
        <v>591</v>
      </c>
      <c r="D496" s="832" t="s">
        <v>3654</v>
      </c>
      <c r="E496" s="832" t="s">
        <v>3661</v>
      </c>
      <c r="F496" s="832" t="s">
        <v>3710</v>
      </c>
      <c r="G496" s="832" t="s">
        <v>3711</v>
      </c>
      <c r="H496" s="849"/>
      <c r="I496" s="849"/>
      <c r="J496" s="832"/>
      <c r="K496" s="832"/>
      <c r="L496" s="849">
        <v>1</v>
      </c>
      <c r="M496" s="849">
        <v>252</v>
      </c>
      <c r="N496" s="832"/>
      <c r="O496" s="832">
        <v>252</v>
      </c>
      <c r="P496" s="849"/>
      <c r="Q496" s="849"/>
      <c r="R496" s="837"/>
      <c r="S496" s="850"/>
    </row>
    <row r="497" spans="1:19" ht="14.4" customHeight="1" x14ac:dyDescent="0.3">
      <c r="A497" s="831" t="s">
        <v>3664</v>
      </c>
      <c r="B497" s="832" t="s">
        <v>3665</v>
      </c>
      <c r="C497" s="832" t="s">
        <v>591</v>
      </c>
      <c r="D497" s="832" t="s">
        <v>3654</v>
      </c>
      <c r="E497" s="832" t="s">
        <v>3661</v>
      </c>
      <c r="F497" s="832" t="s">
        <v>3740</v>
      </c>
      <c r="G497" s="832" t="s">
        <v>3741</v>
      </c>
      <c r="H497" s="849"/>
      <c r="I497" s="849"/>
      <c r="J497" s="832"/>
      <c r="K497" s="832"/>
      <c r="L497" s="849">
        <v>5</v>
      </c>
      <c r="M497" s="849">
        <v>635</v>
      </c>
      <c r="N497" s="832"/>
      <c r="O497" s="832">
        <v>127</v>
      </c>
      <c r="P497" s="849"/>
      <c r="Q497" s="849"/>
      <c r="R497" s="837"/>
      <c r="S497" s="850"/>
    </row>
    <row r="498" spans="1:19" ht="14.4" customHeight="1" x14ac:dyDescent="0.3">
      <c r="A498" s="831" t="s">
        <v>3664</v>
      </c>
      <c r="B498" s="832" t="s">
        <v>3665</v>
      </c>
      <c r="C498" s="832" t="s">
        <v>591</v>
      </c>
      <c r="D498" s="832" t="s">
        <v>3654</v>
      </c>
      <c r="E498" s="832" t="s">
        <v>3661</v>
      </c>
      <c r="F498" s="832" t="s">
        <v>3762</v>
      </c>
      <c r="G498" s="832" t="s">
        <v>3760</v>
      </c>
      <c r="H498" s="849"/>
      <c r="I498" s="849"/>
      <c r="J498" s="832"/>
      <c r="K498" s="832"/>
      <c r="L498" s="849">
        <v>2</v>
      </c>
      <c r="M498" s="849">
        <v>762</v>
      </c>
      <c r="N498" s="832"/>
      <c r="O498" s="832">
        <v>381</v>
      </c>
      <c r="P498" s="849"/>
      <c r="Q498" s="849"/>
      <c r="R498" s="837"/>
      <c r="S498" s="850"/>
    </row>
    <row r="499" spans="1:19" ht="14.4" customHeight="1" x14ac:dyDescent="0.3">
      <c r="A499" s="831" t="s">
        <v>3664</v>
      </c>
      <c r="B499" s="832" t="s">
        <v>3665</v>
      </c>
      <c r="C499" s="832" t="s">
        <v>591</v>
      </c>
      <c r="D499" s="832" t="s">
        <v>3637</v>
      </c>
      <c r="E499" s="832" t="s">
        <v>3661</v>
      </c>
      <c r="F499" s="832" t="s">
        <v>3710</v>
      </c>
      <c r="G499" s="832" t="s">
        <v>3711</v>
      </c>
      <c r="H499" s="849"/>
      <c r="I499" s="849"/>
      <c r="J499" s="832"/>
      <c r="K499" s="832"/>
      <c r="L499" s="849">
        <v>4</v>
      </c>
      <c r="M499" s="849">
        <v>1008</v>
      </c>
      <c r="N499" s="832"/>
      <c r="O499" s="832">
        <v>252</v>
      </c>
      <c r="P499" s="849">
        <v>1</v>
      </c>
      <c r="Q499" s="849">
        <v>254</v>
      </c>
      <c r="R499" s="837"/>
      <c r="S499" s="850">
        <v>254</v>
      </c>
    </row>
    <row r="500" spans="1:19" ht="14.4" customHeight="1" x14ac:dyDescent="0.3">
      <c r="A500" s="831" t="s">
        <v>3664</v>
      </c>
      <c r="B500" s="832" t="s">
        <v>3665</v>
      </c>
      <c r="C500" s="832" t="s">
        <v>591</v>
      </c>
      <c r="D500" s="832" t="s">
        <v>3637</v>
      </c>
      <c r="E500" s="832" t="s">
        <v>3661</v>
      </c>
      <c r="F500" s="832" t="s">
        <v>3740</v>
      </c>
      <c r="G500" s="832" t="s">
        <v>3741</v>
      </c>
      <c r="H500" s="849"/>
      <c r="I500" s="849"/>
      <c r="J500" s="832"/>
      <c r="K500" s="832"/>
      <c r="L500" s="849">
        <v>10</v>
      </c>
      <c r="M500" s="849">
        <v>1270</v>
      </c>
      <c r="N500" s="832"/>
      <c r="O500" s="832">
        <v>127</v>
      </c>
      <c r="P500" s="849">
        <v>1</v>
      </c>
      <c r="Q500" s="849">
        <v>126</v>
      </c>
      <c r="R500" s="837"/>
      <c r="S500" s="850">
        <v>126</v>
      </c>
    </row>
    <row r="501" spans="1:19" ht="14.4" customHeight="1" x14ac:dyDescent="0.3">
      <c r="A501" s="831" t="s">
        <v>3664</v>
      </c>
      <c r="B501" s="832" t="s">
        <v>3665</v>
      </c>
      <c r="C501" s="832" t="s">
        <v>591</v>
      </c>
      <c r="D501" s="832" t="s">
        <v>3637</v>
      </c>
      <c r="E501" s="832" t="s">
        <v>3661</v>
      </c>
      <c r="F501" s="832" t="s">
        <v>3744</v>
      </c>
      <c r="G501" s="832" t="s">
        <v>3745</v>
      </c>
      <c r="H501" s="849"/>
      <c r="I501" s="849"/>
      <c r="J501" s="832"/>
      <c r="K501" s="832"/>
      <c r="L501" s="849">
        <v>2</v>
      </c>
      <c r="M501" s="849">
        <v>992</v>
      </c>
      <c r="N501" s="832"/>
      <c r="O501" s="832">
        <v>496</v>
      </c>
      <c r="P501" s="849"/>
      <c r="Q501" s="849"/>
      <c r="R501" s="837"/>
      <c r="S501" s="850"/>
    </row>
    <row r="502" spans="1:19" ht="14.4" customHeight="1" x14ac:dyDescent="0.3">
      <c r="A502" s="831" t="s">
        <v>3664</v>
      </c>
      <c r="B502" s="832" t="s">
        <v>3665</v>
      </c>
      <c r="C502" s="832" t="s">
        <v>591</v>
      </c>
      <c r="D502" s="832" t="s">
        <v>3637</v>
      </c>
      <c r="E502" s="832" t="s">
        <v>3661</v>
      </c>
      <c r="F502" s="832" t="s">
        <v>3759</v>
      </c>
      <c r="G502" s="832" t="s">
        <v>3760</v>
      </c>
      <c r="H502" s="849"/>
      <c r="I502" s="849"/>
      <c r="J502" s="832"/>
      <c r="K502" s="832"/>
      <c r="L502" s="849">
        <v>2</v>
      </c>
      <c r="M502" s="849">
        <v>616</v>
      </c>
      <c r="N502" s="832"/>
      <c r="O502" s="832">
        <v>308</v>
      </c>
      <c r="P502" s="849">
        <v>1</v>
      </c>
      <c r="Q502" s="849">
        <v>310</v>
      </c>
      <c r="R502" s="837"/>
      <c r="S502" s="850">
        <v>310</v>
      </c>
    </row>
    <row r="503" spans="1:19" ht="14.4" customHeight="1" x14ac:dyDescent="0.3">
      <c r="A503" s="831" t="s">
        <v>3664</v>
      </c>
      <c r="B503" s="832" t="s">
        <v>3665</v>
      </c>
      <c r="C503" s="832" t="s">
        <v>591</v>
      </c>
      <c r="D503" s="832" t="s">
        <v>3636</v>
      </c>
      <c r="E503" s="832" t="s">
        <v>3661</v>
      </c>
      <c r="F503" s="832" t="s">
        <v>3710</v>
      </c>
      <c r="G503" s="832" t="s">
        <v>3711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508</v>
      </c>
      <c r="R503" s="837"/>
      <c r="S503" s="850">
        <v>254</v>
      </c>
    </row>
    <row r="504" spans="1:19" ht="14.4" customHeight="1" x14ac:dyDescent="0.3">
      <c r="A504" s="831" t="s">
        <v>3664</v>
      </c>
      <c r="B504" s="832" t="s">
        <v>3665</v>
      </c>
      <c r="C504" s="832" t="s">
        <v>591</v>
      </c>
      <c r="D504" s="832" t="s">
        <v>3636</v>
      </c>
      <c r="E504" s="832" t="s">
        <v>3661</v>
      </c>
      <c r="F504" s="832" t="s">
        <v>3740</v>
      </c>
      <c r="G504" s="832" t="s">
        <v>3741</v>
      </c>
      <c r="H504" s="849"/>
      <c r="I504" s="849"/>
      <c r="J504" s="832"/>
      <c r="K504" s="832"/>
      <c r="L504" s="849"/>
      <c r="M504" s="849"/>
      <c r="N504" s="832"/>
      <c r="O504" s="832"/>
      <c r="P504" s="849">
        <v>12</v>
      </c>
      <c r="Q504" s="849">
        <v>1512</v>
      </c>
      <c r="R504" s="837"/>
      <c r="S504" s="850">
        <v>126</v>
      </c>
    </row>
    <row r="505" spans="1:19" ht="14.4" customHeight="1" x14ac:dyDescent="0.3">
      <c r="A505" s="831" t="s">
        <v>3664</v>
      </c>
      <c r="B505" s="832" t="s">
        <v>3665</v>
      </c>
      <c r="C505" s="832" t="s">
        <v>591</v>
      </c>
      <c r="D505" s="832" t="s">
        <v>3636</v>
      </c>
      <c r="E505" s="832" t="s">
        <v>3661</v>
      </c>
      <c r="F505" s="832" t="s">
        <v>3744</v>
      </c>
      <c r="G505" s="832" t="s">
        <v>3745</v>
      </c>
      <c r="H505" s="849"/>
      <c r="I505" s="849"/>
      <c r="J505" s="832"/>
      <c r="K505" s="832"/>
      <c r="L505" s="849"/>
      <c r="M505" s="849"/>
      <c r="N505" s="832"/>
      <c r="O505" s="832"/>
      <c r="P505" s="849">
        <v>4</v>
      </c>
      <c r="Q505" s="849">
        <v>1992</v>
      </c>
      <c r="R505" s="837"/>
      <c r="S505" s="850">
        <v>498</v>
      </c>
    </row>
    <row r="506" spans="1:19" ht="14.4" customHeight="1" x14ac:dyDescent="0.3">
      <c r="A506" s="831" t="s">
        <v>3664</v>
      </c>
      <c r="B506" s="832" t="s">
        <v>3665</v>
      </c>
      <c r="C506" s="832" t="s">
        <v>591</v>
      </c>
      <c r="D506" s="832" t="s">
        <v>3636</v>
      </c>
      <c r="E506" s="832" t="s">
        <v>3661</v>
      </c>
      <c r="F506" s="832" t="s">
        <v>3761</v>
      </c>
      <c r="G506" s="832" t="s">
        <v>3756</v>
      </c>
      <c r="H506" s="849"/>
      <c r="I506" s="849"/>
      <c r="J506" s="832"/>
      <c r="K506" s="832"/>
      <c r="L506" s="849"/>
      <c r="M506" s="849"/>
      <c r="N506" s="832"/>
      <c r="O506" s="832"/>
      <c r="P506" s="849">
        <v>3</v>
      </c>
      <c r="Q506" s="849">
        <v>537</v>
      </c>
      <c r="R506" s="837"/>
      <c r="S506" s="850">
        <v>179</v>
      </c>
    </row>
    <row r="507" spans="1:19" ht="14.4" customHeight="1" x14ac:dyDescent="0.3">
      <c r="A507" s="831" t="s">
        <v>3664</v>
      </c>
      <c r="B507" s="832" t="s">
        <v>3665</v>
      </c>
      <c r="C507" s="832" t="s">
        <v>594</v>
      </c>
      <c r="D507" s="832" t="s">
        <v>1841</v>
      </c>
      <c r="E507" s="832" t="s">
        <v>3661</v>
      </c>
      <c r="F507" s="832" t="s">
        <v>3710</v>
      </c>
      <c r="G507" s="832" t="s">
        <v>3711</v>
      </c>
      <c r="H507" s="849"/>
      <c r="I507" s="849"/>
      <c r="J507" s="832"/>
      <c r="K507" s="832"/>
      <c r="L507" s="849">
        <v>2</v>
      </c>
      <c r="M507" s="849">
        <v>504</v>
      </c>
      <c r="N507" s="832"/>
      <c r="O507" s="832">
        <v>252</v>
      </c>
      <c r="P507" s="849"/>
      <c r="Q507" s="849"/>
      <c r="R507" s="837"/>
      <c r="S507" s="850"/>
    </row>
    <row r="508" spans="1:19" ht="14.4" customHeight="1" x14ac:dyDescent="0.3">
      <c r="A508" s="831" t="s">
        <v>3664</v>
      </c>
      <c r="B508" s="832" t="s">
        <v>3665</v>
      </c>
      <c r="C508" s="832" t="s">
        <v>594</v>
      </c>
      <c r="D508" s="832" t="s">
        <v>1841</v>
      </c>
      <c r="E508" s="832" t="s">
        <v>3661</v>
      </c>
      <c r="F508" s="832" t="s">
        <v>3740</v>
      </c>
      <c r="G508" s="832" t="s">
        <v>3741</v>
      </c>
      <c r="H508" s="849"/>
      <c r="I508" s="849"/>
      <c r="J508" s="832"/>
      <c r="K508" s="832"/>
      <c r="L508" s="849">
        <v>4</v>
      </c>
      <c r="M508" s="849">
        <v>508</v>
      </c>
      <c r="N508" s="832"/>
      <c r="O508" s="832">
        <v>127</v>
      </c>
      <c r="P508" s="849"/>
      <c r="Q508" s="849"/>
      <c r="R508" s="837"/>
      <c r="S508" s="850"/>
    </row>
    <row r="509" spans="1:19" ht="14.4" customHeight="1" x14ac:dyDescent="0.3">
      <c r="A509" s="831" t="s">
        <v>3664</v>
      </c>
      <c r="B509" s="832" t="s">
        <v>3665</v>
      </c>
      <c r="C509" s="832" t="s">
        <v>594</v>
      </c>
      <c r="D509" s="832" t="s">
        <v>1841</v>
      </c>
      <c r="E509" s="832" t="s">
        <v>3661</v>
      </c>
      <c r="F509" s="832" t="s">
        <v>3746</v>
      </c>
      <c r="G509" s="832" t="s">
        <v>3745</v>
      </c>
      <c r="H509" s="849"/>
      <c r="I509" s="849"/>
      <c r="J509" s="832"/>
      <c r="K509" s="832"/>
      <c r="L509" s="849">
        <v>2</v>
      </c>
      <c r="M509" s="849">
        <v>1138</v>
      </c>
      <c r="N509" s="832"/>
      <c r="O509" s="832">
        <v>569</v>
      </c>
      <c r="P509" s="849"/>
      <c r="Q509" s="849"/>
      <c r="R509" s="837"/>
      <c r="S509" s="850"/>
    </row>
    <row r="510" spans="1:19" ht="14.4" customHeight="1" x14ac:dyDescent="0.3">
      <c r="A510" s="831" t="s">
        <v>3664</v>
      </c>
      <c r="B510" s="832" t="s">
        <v>3665</v>
      </c>
      <c r="C510" s="832" t="s">
        <v>594</v>
      </c>
      <c r="D510" s="832" t="s">
        <v>1841</v>
      </c>
      <c r="E510" s="832" t="s">
        <v>3661</v>
      </c>
      <c r="F510" s="832" t="s">
        <v>3762</v>
      </c>
      <c r="G510" s="832" t="s">
        <v>3760</v>
      </c>
      <c r="H510" s="849"/>
      <c r="I510" s="849"/>
      <c r="J510" s="832"/>
      <c r="K510" s="832"/>
      <c r="L510" s="849">
        <v>5</v>
      </c>
      <c r="M510" s="849">
        <v>1905</v>
      </c>
      <c r="N510" s="832"/>
      <c r="O510" s="832">
        <v>381</v>
      </c>
      <c r="P510" s="849"/>
      <c r="Q510" s="849"/>
      <c r="R510" s="837"/>
      <c r="S510" s="850"/>
    </row>
    <row r="511" spans="1:19" ht="14.4" customHeight="1" x14ac:dyDescent="0.3">
      <c r="A511" s="831" t="s">
        <v>3664</v>
      </c>
      <c r="B511" s="832" t="s">
        <v>3665</v>
      </c>
      <c r="C511" s="832" t="s">
        <v>594</v>
      </c>
      <c r="D511" s="832" t="s">
        <v>3621</v>
      </c>
      <c r="E511" s="832" t="s">
        <v>3661</v>
      </c>
      <c r="F511" s="832" t="s">
        <v>3710</v>
      </c>
      <c r="G511" s="832" t="s">
        <v>3711</v>
      </c>
      <c r="H511" s="849">
        <v>1</v>
      </c>
      <c r="I511" s="849">
        <v>251</v>
      </c>
      <c r="J511" s="832">
        <v>1</v>
      </c>
      <c r="K511" s="832">
        <v>251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3664</v>
      </c>
      <c r="B512" s="832" t="s">
        <v>3665</v>
      </c>
      <c r="C512" s="832" t="s">
        <v>594</v>
      </c>
      <c r="D512" s="832" t="s">
        <v>3621</v>
      </c>
      <c r="E512" s="832" t="s">
        <v>3661</v>
      </c>
      <c r="F512" s="832" t="s">
        <v>3740</v>
      </c>
      <c r="G512" s="832" t="s">
        <v>3741</v>
      </c>
      <c r="H512" s="849">
        <v>1</v>
      </c>
      <c r="I512" s="849">
        <v>126</v>
      </c>
      <c r="J512" s="832">
        <v>1</v>
      </c>
      <c r="K512" s="832">
        <v>126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3664</v>
      </c>
      <c r="B513" s="832" t="s">
        <v>3665</v>
      </c>
      <c r="C513" s="832" t="s">
        <v>594</v>
      </c>
      <c r="D513" s="832" t="s">
        <v>3621</v>
      </c>
      <c r="E513" s="832" t="s">
        <v>3661</v>
      </c>
      <c r="F513" s="832" t="s">
        <v>3762</v>
      </c>
      <c r="G513" s="832" t="s">
        <v>3760</v>
      </c>
      <c r="H513" s="849">
        <v>2</v>
      </c>
      <c r="I513" s="849">
        <v>760</v>
      </c>
      <c r="J513" s="832">
        <v>1</v>
      </c>
      <c r="K513" s="832">
        <v>380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3664</v>
      </c>
      <c r="B514" s="832" t="s">
        <v>3665</v>
      </c>
      <c r="C514" s="832" t="s">
        <v>594</v>
      </c>
      <c r="D514" s="832" t="s">
        <v>1843</v>
      </c>
      <c r="E514" s="832" t="s">
        <v>3661</v>
      </c>
      <c r="F514" s="832" t="s">
        <v>3710</v>
      </c>
      <c r="G514" s="832" t="s">
        <v>3711</v>
      </c>
      <c r="H514" s="849"/>
      <c r="I514" s="849"/>
      <c r="J514" s="832"/>
      <c r="K514" s="832"/>
      <c r="L514" s="849">
        <v>3</v>
      </c>
      <c r="M514" s="849">
        <v>756</v>
      </c>
      <c r="N514" s="832"/>
      <c r="O514" s="832">
        <v>252</v>
      </c>
      <c r="P514" s="849"/>
      <c r="Q514" s="849"/>
      <c r="R514" s="837"/>
      <c r="S514" s="850"/>
    </row>
    <row r="515" spans="1:19" ht="14.4" customHeight="1" x14ac:dyDescent="0.3">
      <c r="A515" s="831" t="s">
        <v>3664</v>
      </c>
      <c r="B515" s="832" t="s">
        <v>3665</v>
      </c>
      <c r="C515" s="832" t="s">
        <v>594</v>
      </c>
      <c r="D515" s="832" t="s">
        <v>1843</v>
      </c>
      <c r="E515" s="832" t="s">
        <v>3661</v>
      </c>
      <c r="F515" s="832" t="s">
        <v>3740</v>
      </c>
      <c r="G515" s="832" t="s">
        <v>3741</v>
      </c>
      <c r="H515" s="849"/>
      <c r="I515" s="849"/>
      <c r="J515" s="832"/>
      <c r="K515" s="832"/>
      <c r="L515" s="849">
        <v>3</v>
      </c>
      <c r="M515" s="849">
        <v>381</v>
      </c>
      <c r="N515" s="832"/>
      <c r="O515" s="832">
        <v>127</v>
      </c>
      <c r="P515" s="849"/>
      <c r="Q515" s="849"/>
      <c r="R515" s="837"/>
      <c r="S515" s="850"/>
    </row>
    <row r="516" spans="1:19" ht="14.4" customHeight="1" x14ac:dyDescent="0.3">
      <c r="A516" s="831" t="s">
        <v>3664</v>
      </c>
      <c r="B516" s="832" t="s">
        <v>3665</v>
      </c>
      <c r="C516" s="832" t="s">
        <v>594</v>
      </c>
      <c r="D516" s="832" t="s">
        <v>1843</v>
      </c>
      <c r="E516" s="832" t="s">
        <v>3661</v>
      </c>
      <c r="F516" s="832" t="s">
        <v>3759</v>
      </c>
      <c r="G516" s="832" t="s">
        <v>3760</v>
      </c>
      <c r="H516" s="849"/>
      <c r="I516" s="849"/>
      <c r="J516" s="832"/>
      <c r="K516" s="832"/>
      <c r="L516" s="849">
        <v>8</v>
      </c>
      <c r="M516" s="849">
        <v>2464</v>
      </c>
      <c r="N516" s="832"/>
      <c r="O516" s="832">
        <v>308</v>
      </c>
      <c r="P516" s="849"/>
      <c r="Q516" s="849"/>
      <c r="R516" s="837"/>
      <c r="S516" s="850"/>
    </row>
    <row r="517" spans="1:19" ht="14.4" customHeight="1" x14ac:dyDescent="0.3">
      <c r="A517" s="831" t="s">
        <v>3664</v>
      </c>
      <c r="B517" s="832" t="s">
        <v>3665</v>
      </c>
      <c r="C517" s="832" t="s">
        <v>594</v>
      </c>
      <c r="D517" s="832" t="s">
        <v>1844</v>
      </c>
      <c r="E517" s="832" t="s">
        <v>3661</v>
      </c>
      <c r="F517" s="832" t="s">
        <v>3710</v>
      </c>
      <c r="G517" s="832" t="s">
        <v>3711</v>
      </c>
      <c r="H517" s="849"/>
      <c r="I517" s="849"/>
      <c r="J517" s="832"/>
      <c r="K517" s="832"/>
      <c r="L517" s="849">
        <v>1</v>
      </c>
      <c r="M517" s="849">
        <v>252</v>
      </c>
      <c r="N517" s="832"/>
      <c r="O517" s="832">
        <v>252</v>
      </c>
      <c r="P517" s="849"/>
      <c r="Q517" s="849"/>
      <c r="R517" s="837"/>
      <c r="S517" s="850"/>
    </row>
    <row r="518" spans="1:19" ht="14.4" customHeight="1" x14ac:dyDescent="0.3">
      <c r="A518" s="831" t="s">
        <v>3664</v>
      </c>
      <c r="B518" s="832" t="s">
        <v>3665</v>
      </c>
      <c r="C518" s="832" t="s">
        <v>594</v>
      </c>
      <c r="D518" s="832" t="s">
        <v>1844</v>
      </c>
      <c r="E518" s="832" t="s">
        <v>3661</v>
      </c>
      <c r="F518" s="832" t="s">
        <v>3740</v>
      </c>
      <c r="G518" s="832" t="s">
        <v>3741</v>
      </c>
      <c r="H518" s="849"/>
      <c r="I518" s="849"/>
      <c r="J518" s="832"/>
      <c r="K518" s="832"/>
      <c r="L518" s="849">
        <v>2</v>
      </c>
      <c r="M518" s="849">
        <v>254</v>
      </c>
      <c r="N518" s="832"/>
      <c r="O518" s="832">
        <v>127</v>
      </c>
      <c r="P518" s="849"/>
      <c r="Q518" s="849"/>
      <c r="R518" s="837"/>
      <c r="S518" s="850"/>
    </row>
    <row r="519" spans="1:19" ht="14.4" customHeight="1" x14ac:dyDescent="0.3">
      <c r="A519" s="831" t="s">
        <v>3664</v>
      </c>
      <c r="B519" s="832" t="s">
        <v>3665</v>
      </c>
      <c r="C519" s="832" t="s">
        <v>594</v>
      </c>
      <c r="D519" s="832" t="s">
        <v>1844</v>
      </c>
      <c r="E519" s="832" t="s">
        <v>3661</v>
      </c>
      <c r="F519" s="832" t="s">
        <v>3749</v>
      </c>
      <c r="G519" s="832" t="s">
        <v>3750</v>
      </c>
      <c r="H519" s="849"/>
      <c r="I519" s="849"/>
      <c r="J519" s="832"/>
      <c r="K519" s="832"/>
      <c r="L519" s="849">
        <v>2</v>
      </c>
      <c r="M519" s="849">
        <v>928</v>
      </c>
      <c r="N519" s="832"/>
      <c r="O519" s="832">
        <v>464</v>
      </c>
      <c r="P519" s="849"/>
      <c r="Q519" s="849"/>
      <c r="R519" s="837"/>
      <c r="S519" s="850"/>
    </row>
    <row r="520" spans="1:19" ht="14.4" customHeight="1" x14ac:dyDescent="0.3">
      <c r="A520" s="831" t="s">
        <v>3664</v>
      </c>
      <c r="B520" s="832" t="s">
        <v>3665</v>
      </c>
      <c r="C520" s="832" t="s">
        <v>594</v>
      </c>
      <c r="D520" s="832" t="s">
        <v>1846</v>
      </c>
      <c r="E520" s="832" t="s">
        <v>3661</v>
      </c>
      <c r="F520" s="832" t="s">
        <v>3710</v>
      </c>
      <c r="G520" s="832" t="s">
        <v>3711</v>
      </c>
      <c r="H520" s="849">
        <v>1</v>
      </c>
      <c r="I520" s="849">
        <v>251</v>
      </c>
      <c r="J520" s="832">
        <v>1</v>
      </c>
      <c r="K520" s="832">
        <v>251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3664</v>
      </c>
      <c r="B521" s="832" t="s">
        <v>3665</v>
      </c>
      <c r="C521" s="832" t="s">
        <v>594</v>
      </c>
      <c r="D521" s="832" t="s">
        <v>1846</v>
      </c>
      <c r="E521" s="832" t="s">
        <v>3661</v>
      </c>
      <c r="F521" s="832" t="s">
        <v>3740</v>
      </c>
      <c r="G521" s="832" t="s">
        <v>3741</v>
      </c>
      <c r="H521" s="849">
        <v>4</v>
      </c>
      <c r="I521" s="849">
        <v>504</v>
      </c>
      <c r="J521" s="832">
        <v>1</v>
      </c>
      <c r="K521" s="832">
        <v>126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3664</v>
      </c>
      <c r="B522" s="832" t="s">
        <v>3665</v>
      </c>
      <c r="C522" s="832" t="s">
        <v>594</v>
      </c>
      <c r="D522" s="832" t="s">
        <v>1846</v>
      </c>
      <c r="E522" s="832" t="s">
        <v>3661</v>
      </c>
      <c r="F522" s="832" t="s">
        <v>3744</v>
      </c>
      <c r="G522" s="832" t="s">
        <v>3745</v>
      </c>
      <c r="H522" s="849">
        <v>1</v>
      </c>
      <c r="I522" s="849">
        <v>495</v>
      </c>
      <c r="J522" s="832">
        <v>1</v>
      </c>
      <c r="K522" s="832">
        <v>495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3664</v>
      </c>
      <c r="B523" s="832" t="s">
        <v>3665</v>
      </c>
      <c r="C523" s="832" t="s">
        <v>594</v>
      </c>
      <c r="D523" s="832" t="s">
        <v>1846</v>
      </c>
      <c r="E523" s="832" t="s">
        <v>3661</v>
      </c>
      <c r="F523" s="832" t="s">
        <v>3759</v>
      </c>
      <c r="G523" s="832" t="s">
        <v>3760</v>
      </c>
      <c r="H523" s="849">
        <v>2</v>
      </c>
      <c r="I523" s="849">
        <v>614</v>
      </c>
      <c r="J523" s="832">
        <v>1</v>
      </c>
      <c r="K523" s="832">
        <v>307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3664</v>
      </c>
      <c r="B524" s="832" t="s">
        <v>3665</v>
      </c>
      <c r="C524" s="832" t="s">
        <v>594</v>
      </c>
      <c r="D524" s="832" t="s">
        <v>1850</v>
      </c>
      <c r="E524" s="832" t="s">
        <v>3661</v>
      </c>
      <c r="F524" s="832" t="s">
        <v>3710</v>
      </c>
      <c r="G524" s="832" t="s">
        <v>3711</v>
      </c>
      <c r="H524" s="849">
        <v>1</v>
      </c>
      <c r="I524" s="849">
        <v>251</v>
      </c>
      <c r="J524" s="832">
        <v>1</v>
      </c>
      <c r="K524" s="832">
        <v>251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3664</v>
      </c>
      <c r="B525" s="832" t="s">
        <v>3665</v>
      </c>
      <c r="C525" s="832" t="s">
        <v>594</v>
      </c>
      <c r="D525" s="832" t="s">
        <v>1850</v>
      </c>
      <c r="E525" s="832" t="s">
        <v>3661</v>
      </c>
      <c r="F525" s="832" t="s">
        <v>3740</v>
      </c>
      <c r="G525" s="832" t="s">
        <v>3741</v>
      </c>
      <c r="H525" s="849">
        <v>1</v>
      </c>
      <c r="I525" s="849">
        <v>126</v>
      </c>
      <c r="J525" s="832">
        <v>1</v>
      </c>
      <c r="K525" s="832">
        <v>126</v>
      </c>
      <c r="L525" s="849"/>
      <c r="M525" s="849"/>
      <c r="N525" s="832"/>
      <c r="O525" s="832"/>
      <c r="P525" s="849">
        <v>1</v>
      </c>
      <c r="Q525" s="849">
        <v>126</v>
      </c>
      <c r="R525" s="837">
        <v>1</v>
      </c>
      <c r="S525" s="850">
        <v>126</v>
      </c>
    </row>
    <row r="526" spans="1:19" ht="14.4" customHeight="1" x14ac:dyDescent="0.3">
      <c r="A526" s="831" t="s">
        <v>3664</v>
      </c>
      <c r="B526" s="832" t="s">
        <v>3665</v>
      </c>
      <c r="C526" s="832" t="s">
        <v>594</v>
      </c>
      <c r="D526" s="832" t="s">
        <v>1850</v>
      </c>
      <c r="E526" s="832" t="s">
        <v>3661</v>
      </c>
      <c r="F526" s="832" t="s">
        <v>3744</v>
      </c>
      <c r="G526" s="832" t="s">
        <v>3745</v>
      </c>
      <c r="H526" s="849">
        <v>2</v>
      </c>
      <c r="I526" s="849">
        <v>990</v>
      </c>
      <c r="J526" s="832">
        <v>1</v>
      </c>
      <c r="K526" s="832">
        <v>495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3664</v>
      </c>
      <c r="B527" s="832" t="s">
        <v>3665</v>
      </c>
      <c r="C527" s="832" t="s">
        <v>594</v>
      </c>
      <c r="D527" s="832" t="s">
        <v>1850</v>
      </c>
      <c r="E527" s="832" t="s">
        <v>3661</v>
      </c>
      <c r="F527" s="832" t="s">
        <v>3749</v>
      </c>
      <c r="G527" s="832" t="s">
        <v>3750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468</v>
      </c>
      <c r="R527" s="837"/>
      <c r="S527" s="850">
        <v>468</v>
      </c>
    </row>
    <row r="528" spans="1:19" ht="14.4" customHeight="1" x14ac:dyDescent="0.3">
      <c r="A528" s="831" t="s">
        <v>3664</v>
      </c>
      <c r="B528" s="832" t="s">
        <v>3665</v>
      </c>
      <c r="C528" s="832" t="s">
        <v>594</v>
      </c>
      <c r="D528" s="832" t="s">
        <v>1850</v>
      </c>
      <c r="E528" s="832" t="s">
        <v>3661</v>
      </c>
      <c r="F528" s="832" t="s">
        <v>3763</v>
      </c>
      <c r="G528" s="832" t="s">
        <v>3764</v>
      </c>
      <c r="H528" s="849">
        <v>1</v>
      </c>
      <c r="I528" s="849">
        <v>272</v>
      </c>
      <c r="J528" s="832">
        <v>1</v>
      </c>
      <c r="K528" s="832">
        <v>272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3664</v>
      </c>
      <c r="B529" s="832" t="s">
        <v>3665</v>
      </c>
      <c r="C529" s="832" t="s">
        <v>594</v>
      </c>
      <c r="D529" s="832" t="s">
        <v>3629</v>
      </c>
      <c r="E529" s="832" t="s">
        <v>3661</v>
      </c>
      <c r="F529" s="832" t="s">
        <v>3710</v>
      </c>
      <c r="G529" s="832" t="s">
        <v>3711</v>
      </c>
      <c r="H529" s="849"/>
      <c r="I529" s="849"/>
      <c r="J529" s="832"/>
      <c r="K529" s="832"/>
      <c r="L529" s="849">
        <v>2</v>
      </c>
      <c r="M529" s="849">
        <v>504</v>
      </c>
      <c r="N529" s="832"/>
      <c r="O529" s="832">
        <v>252</v>
      </c>
      <c r="P529" s="849"/>
      <c r="Q529" s="849"/>
      <c r="R529" s="837"/>
      <c r="S529" s="850"/>
    </row>
    <row r="530" spans="1:19" ht="14.4" customHeight="1" x14ac:dyDescent="0.3">
      <c r="A530" s="831" t="s">
        <v>3664</v>
      </c>
      <c r="B530" s="832" t="s">
        <v>3665</v>
      </c>
      <c r="C530" s="832" t="s">
        <v>594</v>
      </c>
      <c r="D530" s="832" t="s">
        <v>3629</v>
      </c>
      <c r="E530" s="832" t="s">
        <v>3661</v>
      </c>
      <c r="F530" s="832" t="s">
        <v>3740</v>
      </c>
      <c r="G530" s="832" t="s">
        <v>3741</v>
      </c>
      <c r="H530" s="849"/>
      <c r="I530" s="849"/>
      <c r="J530" s="832"/>
      <c r="K530" s="832"/>
      <c r="L530" s="849">
        <v>5</v>
      </c>
      <c r="M530" s="849">
        <v>635</v>
      </c>
      <c r="N530" s="832"/>
      <c r="O530" s="832">
        <v>127</v>
      </c>
      <c r="P530" s="849"/>
      <c r="Q530" s="849"/>
      <c r="R530" s="837"/>
      <c r="S530" s="850"/>
    </row>
    <row r="531" spans="1:19" ht="14.4" customHeight="1" x14ac:dyDescent="0.3">
      <c r="A531" s="831" t="s">
        <v>3664</v>
      </c>
      <c r="B531" s="832" t="s">
        <v>3665</v>
      </c>
      <c r="C531" s="832" t="s">
        <v>594</v>
      </c>
      <c r="D531" s="832" t="s">
        <v>3629</v>
      </c>
      <c r="E531" s="832" t="s">
        <v>3661</v>
      </c>
      <c r="F531" s="832" t="s">
        <v>3749</v>
      </c>
      <c r="G531" s="832" t="s">
        <v>3750</v>
      </c>
      <c r="H531" s="849"/>
      <c r="I531" s="849"/>
      <c r="J531" s="832"/>
      <c r="K531" s="832"/>
      <c r="L531" s="849">
        <v>1</v>
      </c>
      <c r="M531" s="849">
        <v>464</v>
      </c>
      <c r="N531" s="832"/>
      <c r="O531" s="832">
        <v>464</v>
      </c>
      <c r="P531" s="849"/>
      <c r="Q531" s="849"/>
      <c r="R531" s="837"/>
      <c r="S531" s="850"/>
    </row>
    <row r="532" spans="1:19" ht="14.4" customHeight="1" x14ac:dyDescent="0.3">
      <c r="A532" s="831" t="s">
        <v>3664</v>
      </c>
      <c r="B532" s="832" t="s">
        <v>3665</v>
      </c>
      <c r="C532" s="832" t="s">
        <v>594</v>
      </c>
      <c r="D532" s="832" t="s">
        <v>3629</v>
      </c>
      <c r="E532" s="832" t="s">
        <v>3661</v>
      </c>
      <c r="F532" s="832" t="s">
        <v>3762</v>
      </c>
      <c r="G532" s="832" t="s">
        <v>3760</v>
      </c>
      <c r="H532" s="849"/>
      <c r="I532" s="849"/>
      <c r="J532" s="832"/>
      <c r="K532" s="832"/>
      <c r="L532" s="849">
        <v>1</v>
      </c>
      <c r="M532" s="849">
        <v>381</v>
      </c>
      <c r="N532" s="832"/>
      <c r="O532" s="832">
        <v>381</v>
      </c>
      <c r="P532" s="849"/>
      <c r="Q532" s="849"/>
      <c r="R532" s="837"/>
      <c r="S532" s="850"/>
    </row>
    <row r="533" spans="1:19" ht="14.4" customHeight="1" x14ac:dyDescent="0.3">
      <c r="A533" s="831" t="s">
        <v>3664</v>
      </c>
      <c r="B533" s="832" t="s">
        <v>3665</v>
      </c>
      <c r="C533" s="832" t="s">
        <v>594</v>
      </c>
      <c r="D533" s="832" t="s">
        <v>3630</v>
      </c>
      <c r="E533" s="832" t="s">
        <v>3661</v>
      </c>
      <c r="F533" s="832" t="s">
        <v>3740</v>
      </c>
      <c r="G533" s="832" t="s">
        <v>3741</v>
      </c>
      <c r="H533" s="849">
        <v>2</v>
      </c>
      <c r="I533" s="849">
        <v>252</v>
      </c>
      <c r="J533" s="832">
        <v>1</v>
      </c>
      <c r="K533" s="832">
        <v>126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3664</v>
      </c>
      <c r="B534" s="832" t="s">
        <v>3665</v>
      </c>
      <c r="C534" s="832" t="s">
        <v>594</v>
      </c>
      <c r="D534" s="832" t="s">
        <v>3630</v>
      </c>
      <c r="E534" s="832" t="s">
        <v>3661</v>
      </c>
      <c r="F534" s="832" t="s">
        <v>3765</v>
      </c>
      <c r="G534" s="832" t="s">
        <v>3750</v>
      </c>
      <c r="H534" s="849">
        <v>2</v>
      </c>
      <c r="I534" s="849">
        <v>706</v>
      </c>
      <c r="J534" s="832">
        <v>1</v>
      </c>
      <c r="K534" s="832">
        <v>353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3664</v>
      </c>
      <c r="B535" s="832" t="s">
        <v>3665</v>
      </c>
      <c r="C535" s="832" t="s">
        <v>594</v>
      </c>
      <c r="D535" s="832" t="s">
        <v>3631</v>
      </c>
      <c r="E535" s="832" t="s">
        <v>3661</v>
      </c>
      <c r="F535" s="832" t="s">
        <v>3710</v>
      </c>
      <c r="G535" s="832" t="s">
        <v>3711</v>
      </c>
      <c r="H535" s="849"/>
      <c r="I535" s="849"/>
      <c r="J535" s="832"/>
      <c r="K535" s="832"/>
      <c r="L535" s="849">
        <v>1</v>
      </c>
      <c r="M535" s="849">
        <v>252</v>
      </c>
      <c r="N535" s="832"/>
      <c r="O535" s="832">
        <v>252</v>
      </c>
      <c r="P535" s="849"/>
      <c r="Q535" s="849"/>
      <c r="R535" s="837"/>
      <c r="S535" s="850"/>
    </row>
    <row r="536" spans="1:19" ht="14.4" customHeight="1" x14ac:dyDescent="0.3">
      <c r="A536" s="831" t="s">
        <v>3664</v>
      </c>
      <c r="B536" s="832" t="s">
        <v>3665</v>
      </c>
      <c r="C536" s="832" t="s">
        <v>594</v>
      </c>
      <c r="D536" s="832" t="s">
        <v>3631</v>
      </c>
      <c r="E536" s="832" t="s">
        <v>3661</v>
      </c>
      <c r="F536" s="832" t="s">
        <v>3740</v>
      </c>
      <c r="G536" s="832" t="s">
        <v>3741</v>
      </c>
      <c r="H536" s="849"/>
      <c r="I536" s="849"/>
      <c r="J536" s="832"/>
      <c r="K536" s="832"/>
      <c r="L536" s="849">
        <v>4</v>
      </c>
      <c r="M536" s="849">
        <v>508</v>
      </c>
      <c r="N536" s="832"/>
      <c r="O536" s="832">
        <v>127</v>
      </c>
      <c r="P536" s="849"/>
      <c r="Q536" s="849"/>
      <c r="R536" s="837"/>
      <c r="S536" s="850"/>
    </row>
    <row r="537" spans="1:19" ht="14.4" customHeight="1" x14ac:dyDescent="0.3">
      <c r="A537" s="831" t="s">
        <v>3664</v>
      </c>
      <c r="B537" s="832" t="s">
        <v>3665</v>
      </c>
      <c r="C537" s="832" t="s">
        <v>594</v>
      </c>
      <c r="D537" s="832" t="s">
        <v>3631</v>
      </c>
      <c r="E537" s="832" t="s">
        <v>3661</v>
      </c>
      <c r="F537" s="832" t="s">
        <v>3759</v>
      </c>
      <c r="G537" s="832" t="s">
        <v>3760</v>
      </c>
      <c r="H537" s="849"/>
      <c r="I537" s="849"/>
      <c r="J537" s="832"/>
      <c r="K537" s="832"/>
      <c r="L537" s="849">
        <v>1</v>
      </c>
      <c r="M537" s="849">
        <v>308</v>
      </c>
      <c r="N537" s="832"/>
      <c r="O537" s="832">
        <v>308</v>
      </c>
      <c r="P537" s="849"/>
      <c r="Q537" s="849"/>
      <c r="R537" s="837"/>
      <c r="S537" s="850"/>
    </row>
    <row r="538" spans="1:19" ht="14.4" customHeight="1" x14ac:dyDescent="0.3">
      <c r="A538" s="831" t="s">
        <v>3664</v>
      </c>
      <c r="B538" s="832" t="s">
        <v>3665</v>
      </c>
      <c r="C538" s="832" t="s">
        <v>594</v>
      </c>
      <c r="D538" s="832" t="s">
        <v>1855</v>
      </c>
      <c r="E538" s="832" t="s">
        <v>3661</v>
      </c>
      <c r="F538" s="832" t="s">
        <v>3710</v>
      </c>
      <c r="G538" s="832" t="s">
        <v>3711</v>
      </c>
      <c r="H538" s="849">
        <v>1</v>
      </c>
      <c r="I538" s="849">
        <v>251</v>
      </c>
      <c r="J538" s="832">
        <v>1</v>
      </c>
      <c r="K538" s="832">
        <v>251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3664</v>
      </c>
      <c r="B539" s="832" t="s">
        <v>3665</v>
      </c>
      <c r="C539" s="832" t="s">
        <v>594</v>
      </c>
      <c r="D539" s="832" t="s">
        <v>1855</v>
      </c>
      <c r="E539" s="832" t="s">
        <v>3661</v>
      </c>
      <c r="F539" s="832" t="s">
        <v>3740</v>
      </c>
      <c r="G539" s="832" t="s">
        <v>3741</v>
      </c>
      <c r="H539" s="849">
        <v>1</v>
      </c>
      <c r="I539" s="849">
        <v>126</v>
      </c>
      <c r="J539" s="832">
        <v>1</v>
      </c>
      <c r="K539" s="832">
        <v>126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3664</v>
      </c>
      <c r="B540" s="832" t="s">
        <v>3665</v>
      </c>
      <c r="C540" s="832" t="s">
        <v>594</v>
      </c>
      <c r="D540" s="832" t="s">
        <v>1855</v>
      </c>
      <c r="E540" s="832" t="s">
        <v>3661</v>
      </c>
      <c r="F540" s="832" t="s">
        <v>3762</v>
      </c>
      <c r="G540" s="832" t="s">
        <v>3760</v>
      </c>
      <c r="H540" s="849">
        <v>1</v>
      </c>
      <c r="I540" s="849">
        <v>380</v>
      </c>
      <c r="J540" s="832">
        <v>1</v>
      </c>
      <c r="K540" s="832">
        <v>380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3664</v>
      </c>
      <c r="B541" s="832" t="s">
        <v>3665</v>
      </c>
      <c r="C541" s="832" t="s">
        <v>594</v>
      </c>
      <c r="D541" s="832" t="s">
        <v>1856</v>
      </c>
      <c r="E541" s="832" t="s">
        <v>3661</v>
      </c>
      <c r="F541" s="832" t="s">
        <v>3710</v>
      </c>
      <c r="G541" s="832" t="s">
        <v>3711</v>
      </c>
      <c r="H541" s="849">
        <v>3</v>
      </c>
      <c r="I541" s="849">
        <v>753</v>
      </c>
      <c r="J541" s="832">
        <v>1</v>
      </c>
      <c r="K541" s="832">
        <v>251</v>
      </c>
      <c r="L541" s="849">
        <v>2</v>
      </c>
      <c r="M541" s="849">
        <v>504</v>
      </c>
      <c r="N541" s="832">
        <v>0.66932270916334657</v>
      </c>
      <c r="O541" s="832">
        <v>252</v>
      </c>
      <c r="P541" s="849"/>
      <c r="Q541" s="849"/>
      <c r="R541" s="837"/>
      <c r="S541" s="850"/>
    </row>
    <row r="542" spans="1:19" ht="14.4" customHeight="1" x14ac:dyDescent="0.3">
      <c r="A542" s="831" t="s">
        <v>3664</v>
      </c>
      <c r="B542" s="832" t="s">
        <v>3665</v>
      </c>
      <c r="C542" s="832" t="s">
        <v>594</v>
      </c>
      <c r="D542" s="832" t="s">
        <v>1856</v>
      </c>
      <c r="E542" s="832" t="s">
        <v>3661</v>
      </c>
      <c r="F542" s="832" t="s">
        <v>3740</v>
      </c>
      <c r="G542" s="832" t="s">
        <v>3741</v>
      </c>
      <c r="H542" s="849">
        <v>11</v>
      </c>
      <c r="I542" s="849">
        <v>1386</v>
      </c>
      <c r="J542" s="832">
        <v>1</v>
      </c>
      <c r="K542" s="832">
        <v>126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3664</v>
      </c>
      <c r="B543" s="832" t="s">
        <v>3665</v>
      </c>
      <c r="C543" s="832" t="s">
        <v>594</v>
      </c>
      <c r="D543" s="832" t="s">
        <v>1856</v>
      </c>
      <c r="E543" s="832" t="s">
        <v>3661</v>
      </c>
      <c r="F543" s="832" t="s">
        <v>3744</v>
      </c>
      <c r="G543" s="832" t="s">
        <v>3745</v>
      </c>
      <c r="H543" s="849">
        <v>9</v>
      </c>
      <c r="I543" s="849">
        <v>4455</v>
      </c>
      <c r="J543" s="832">
        <v>1</v>
      </c>
      <c r="K543" s="832">
        <v>495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3664</v>
      </c>
      <c r="B544" s="832" t="s">
        <v>3665</v>
      </c>
      <c r="C544" s="832" t="s">
        <v>594</v>
      </c>
      <c r="D544" s="832" t="s">
        <v>1856</v>
      </c>
      <c r="E544" s="832" t="s">
        <v>3661</v>
      </c>
      <c r="F544" s="832" t="s">
        <v>3757</v>
      </c>
      <c r="G544" s="832" t="s">
        <v>3758</v>
      </c>
      <c r="H544" s="849"/>
      <c r="I544" s="849"/>
      <c r="J544" s="832"/>
      <c r="K544" s="832"/>
      <c r="L544" s="849">
        <v>1</v>
      </c>
      <c r="M544" s="849">
        <v>86</v>
      </c>
      <c r="N544" s="832"/>
      <c r="O544" s="832">
        <v>86</v>
      </c>
      <c r="P544" s="849"/>
      <c r="Q544" s="849"/>
      <c r="R544" s="837"/>
      <c r="S544" s="850"/>
    </row>
    <row r="545" spans="1:19" ht="14.4" customHeight="1" x14ac:dyDescent="0.3">
      <c r="A545" s="831" t="s">
        <v>3664</v>
      </c>
      <c r="B545" s="832" t="s">
        <v>3665</v>
      </c>
      <c r="C545" s="832" t="s">
        <v>594</v>
      </c>
      <c r="D545" s="832" t="s">
        <v>1856</v>
      </c>
      <c r="E545" s="832" t="s">
        <v>3661</v>
      </c>
      <c r="F545" s="832" t="s">
        <v>3722</v>
      </c>
      <c r="G545" s="832" t="s">
        <v>3723</v>
      </c>
      <c r="H545" s="849"/>
      <c r="I545" s="849"/>
      <c r="J545" s="832"/>
      <c r="K545" s="832"/>
      <c r="L545" s="849">
        <v>1</v>
      </c>
      <c r="M545" s="849">
        <v>121</v>
      </c>
      <c r="N545" s="832"/>
      <c r="O545" s="832">
        <v>121</v>
      </c>
      <c r="P545" s="849"/>
      <c r="Q545" s="849"/>
      <c r="R545" s="837"/>
      <c r="S545" s="850"/>
    </row>
    <row r="546" spans="1:19" ht="14.4" customHeight="1" x14ac:dyDescent="0.3">
      <c r="A546" s="831" t="s">
        <v>3664</v>
      </c>
      <c r="B546" s="832" t="s">
        <v>3665</v>
      </c>
      <c r="C546" s="832" t="s">
        <v>594</v>
      </c>
      <c r="D546" s="832" t="s">
        <v>1856</v>
      </c>
      <c r="E546" s="832" t="s">
        <v>3661</v>
      </c>
      <c r="F546" s="832" t="s">
        <v>3759</v>
      </c>
      <c r="G546" s="832" t="s">
        <v>3760</v>
      </c>
      <c r="H546" s="849"/>
      <c r="I546" s="849"/>
      <c r="J546" s="832"/>
      <c r="K546" s="832"/>
      <c r="L546" s="849">
        <v>1</v>
      </c>
      <c r="M546" s="849">
        <v>308</v>
      </c>
      <c r="N546" s="832"/>
      <c r="O546" s="832">
        <v>308</v>
      </c>
      <c r="P546" s="849"/>
      <c r="Q546" s="849"/>
      <c r="R546" s="837"/>
      <c r="S546" s="850"/>
    </row>
    <row r="547" spans="1:19" ht="14.4" customHeight="1" x14ac:dyDescent="0.3">
      <c r="A547" s="831" t="s">
        <v>3664</v>
      </c>
      <c r="B547" s="832" t="s">
        <v>3665</v>
      </c>
      <c r="C547" s="832" t="s">
        <v>594</v>
      </c>
      <c r="D547" s="832" t="s">
        <v>1856</v>
      </c>
      <c r="E547" s="832" t="s">
        <v>3661</v>
      </c>
      <c r="F547" s="832" t="s">
        <v>3761</v>
      </c>
      <c r="G547" s="832" t="s">
        <v>3756</v>
      </c>
      <c r="H547" s="849">
        <v>1</v>
      </c>
      <c r="I547" s="849">
        <v>178</v>
      </c>
      <c r="J547" s="832">
        <v>1</v>
      </c>
      <c r="K547" s="832">
        <v>178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3664</v>
      </c>
      <c r="B548" s="832" t="s">
        <v>3665</v>
      </c>
      <c r="C548" s="832" t="s">
        <v>594</v>
      </c>
      <c r="D548" s="832" t="s">
        <v>1857</v>
      </c>
      <c r="E548" s="832" t="s">
        <v>3661</v>
      </c>
      <c r="F548" s="832" t="s">
        <v>3710</v>
      </c>
      <c r="G548" s="832" t="s">
        <v>3711</v>
      </c>
      <c r="H548" s="849">
        <v>1</v>
      </c>
      <c r="I548" s="849">
        <v>251</v>
      </c>
      <c r="J548" s="832">
        <v>1</v>
      </c>
      <c r="K548" s="832">
        <v>251</v>
      </c>
      <c r="L548" s="849">
        <v>4</v>
      </c>
      <c r="M548" s="849">
        <v>1008</v>
      </c>
      <c r="N548" s="832">
        <v>4.0159362549800797</v>
      </c>
      <c r="O548" s="832">
        <v>252</v>
      </c>
      <c r="P548" s="849"/>
      <c r="Q548" s="849"/>
      <c r="R548" s="837"/>
      <c r="S548" s="850"/>
    </row>
    <row r="549" spans="1:19" ht="14.4" customHeight="1" x14ac:dyDescent="0.3">
      <c r="A549" s="831" t="s">
        <v>3664</v>
      </c>
      <c r="B549" s="832" t="s">
        <v>3665</v>
      </c>
      <c r="C549" s="832" t="s">
        <v>594</v>
      </c>
      <c r="D549" s="832" t="s">
        <v>1857</v>
      </c>
      <c r="E549" s="832" t="s">
        <v>3661</v>
      </c>
      <c r="F549" s="832" t="s">
        <v>3740</v>
      </c>
      <c r="G549" s="832" t="s">
        <v>3741</v>
      </c>
      <c r="H549" s="849">
        <v>1</v>
      </c>
      <c r="I549" s="849">
        <v>126</v>
      </c>
      <c r="J549" s="832">
        <v>1</v>
      </c>
      <c r="K549" s="832">
        <v>126</v>
      </c>
      <c r="L549" s="849">
        <v>3</v>
      </c>
      <c r="M549" s="849">
        <v>381</v>
      </c>
      <c r="N549" s="832">
        <v>3.0238095238095237</v>
      </c>
      <c r="O549" s="832">
        <v>127</v>
      </c>
      <c r="P549" s="849"/>
      <c r="Q549" s="849"/>
      <c r="R549" s="837"/>
      <c r="S549" s="850"/>
    </row>
    <row r="550" spans="1:19" ht="14.4" customHeight="1" x14ac:dyDescent="0.3">
      <c r="A550" s="831" t="s">
        <v>3664</v>
      </c>
      <c r="B550" s="832" t="s">
        <v>3665</v>
      </c>
      <c r="C550" s="832" t="s">
        <v>594</v>
      </c>
      <c r="D550" s="832" t="s">
        <v>1857</v>
      </c>
      <c r="E550" s="832" t="s">
        <v>3661</v>
      </c>
      <c r="F550" s="832" t="s">
        <v>3746</v>
      </c>
      <c r="G550" s="832" t="s">
        <v>3745</v>
      </c>
      <c r="H550" s="849"/>
      <c r="I550" s="849"/>
      <c r="J550" s="832"/>
      <c r="K550" s="832"/>
      <c r="L550" s="849">
        <v>5</v>
      </c>
      <c r="M550" s="849">
        <v>2845</v>
      </c>
      <c r="N550" s="832"/>
      <c r="O550" s="832">
        <v>569</v>
      </c>
      <c r="P550" s="849"/>
      <c r="Q550" s="849"/>
      <c r="R550" s="837"/>
      <c r="S550" s="850"/>
    </row>
    <row r="551" spans="1:19" ht="14.4" customHeight="1" x14ac:dyDescent="0.3">
      <c r="A551" s="831" t="s">
        <v>3664</v>
      </c>
      <c r="B551" s="832" t="s">
        <v>3665</v>
      </c>
      <c r="C551" s="832" t="s">
        <v>594</v>
      </c>
      <c r="D551" s="832" t="s">
        <v>1857</v>
      </c>
      <c r="E551" s="832" t="s">
        <v>3661</v>
      </c>
      <c r="F551" s="832" t="s">
        <v>3749</v>
      </c>
      <c r="G551" s="832" t="s">
        <v>3750</v>
      </c>
      <c r="H551" s="849">
        <v>1</v>
      </c>
      <c r="I551" s="849">
        <v>462</v>
      </c>
      <c r="J551" s="832">
        <v>1</v>
      </c>
      <c r="K551" s="832">
        <v>462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3664</v>
      </c>
      <c r="B552" s="832" t="s">
        <v>3665</v>
      </c>
      <c r="C552" s="832" t="s">
        <v>594</v>
      </c>
      <c r="D552" s="832" t="s">
        <v>1857</v>
      </c>
      <c r="E552" s="832" t="s">
        <v>3661</v>
      </c>
      <c r="F552" s="832" t="s">
        <v>3755</v>
      </c>
      <c r="G552" s="832" t="s">
        <v>3756</v>
      </c>
      <c r="H552" s="849"/>
      <c r="I552" s="849"/>
      <c r="J552" s="832"/>
      <c r="K552" s="832"/>
      <c r="L552" s="849">
        <v>1</v>
      </c>
      <c r="M552" s="849">
        <v>215</v>
      </c>
      <c r="N552" s="832"/>
      <c r="O552" s="832">
        <v>215</v>
      </c>
      <c r="P552" s="849"/>
      <c r="Q552" s="849"/>
      <c r="R552" s="837"/>
      <c r="S552" s="850"/>
    </row>
    <row r="553" spans="1:19" ht="14.4" customHeight="1" x14ac:dyDescent="0.3">
      <c r="A553" s="831" t="s">
        <v>3664</v>
      </c>
      <c r="B553" s="832" t="s">
        <v>3665</v>
      </c>
      <c r="C553" s="832" t="s">
        <v>594</v>
      </c>
      <c r="D553" s="832" t="s">
        <v>1857</v>
      </c>
      <c r="E553" s="832" t="s">
        <v>3661</v>
      </c>
      <c r="F553" s="832" t="s">
        <v>3757</v>
      </c>
      <c r="G553" s="832" t="s">
        <v>3758</v>
      </c>
      <c r="H553" s="849"/>
      <c r="I553" s="849"/>
      <c r="J553" s="832"/>
      <c r="K553" s="832"/>
      <c r="L553" s="849">
        <v>3</v>
      </c>
      <c r="M553" s="849">
        <v>258</v>
      </c>
      <c r="N553" s="832"/>
      <c r="O553" s="832">
        <v>86</v>
      </c>
      <c r="P553" s="849"/>
      <c r="Q553" s="849"/>
      <c r="R553" s="837"/>
      <c r="S553" s="850"/>
    </row>
    <row r="554" spans="1:19" ht="14.4" customHeight="1" x14ac:dyDescent="0.3">
      <c r="A554" s="831" t="s">
        <v>3664</v>
      </c>
      <c r="B554" s="832" t="s">
        <v>3665</v>
      </c>
      <c r="C554" s="832" t="s">
        <v>594</v>
      </c>
      <c r="D554" s="832" t="s">
        <v>1857</v>
      </c>
      <c r="E554" s="832" t="s">
        <v>3661</v>
      </c>
      <c r="F554" s="832" t="s">
        <v>3762</v>
      </c>
      <c r="G554" s="832" t="s">
        <v>3760</v>
      </c>
      <c r="H554" s="849"/>
      <c r="I554" s="849"/>
      <c r="J554" s="832"/>
      <c r="K554" s="832"/>
      <c r="L554" s="849">
        <v>2</v>
      </c>
      <c r="M554" s="849">
        <v>762</v>
      </c>
      <c r="N554" s="832"/>
      <c r="O554" s="832">
        <v>381</v>
      </c>
      <c r="P554" s="849"/>
      <c r="Q554" s="849"/>
      <c r="R554" s="837"/>
      <c r="S554" s="850"/>
    </row>
    <row r="555" spans="1:19" ht="14.4" customHeight="1" x14ac:dyDescent="0.3">
      <c r="A555" s="831" t="s">
        <v>3664</v>
      </c>
      <c r="B555" s="832" t="s">
        <v>3665</v>
      </c>
      <c r="C555" s="832" t="s">
        <v>594</v>
      </c>
      <c r="D555" s="832" t="s">
        <v>1857</v>
      </c>
      <c r="E555" s="832" t="s">
        <v>3661</v>
      </c>
      <c r="F555" s="832" t="s">
        <v>3763</v>
      </c>
      <c r="G555" s="832" t="s">
        <v>3764</v>
      </c>
      <c r="H555" s="849"/>
      <c r="I555" s="849"/>
      <c r="J555" s="832"/>
      <c r="K555" s="832"/>
      <c r="L555" s="849">
        <v>3</v>
      </c>
      <c r="M555" s="849">
        <v>819</v>
      </c>
      <c r="N555" s="832"/>
      <c r="O555" s="832">
        <v>273</v>
      </c>
      <c r="P555" s="849"/>
      <c r="Q555" s="849"/>
      <c r="R555" s="837"/>
      <c r="S555" s="850"/>
    </row>
    <row r="556" spans="1:19" ht="14.4" customHeight="1" x14ac:dyDescent="0.3">
      <c r="A556" s="831" t="s">
        <v>3664</v>
      </c>
      <c r="B556" s="832" t="s">
        <v>3665</v>
      </c>
      <c r="C556" s="832" t="s">
        <v>594</v>
      </c>
      <c r="D556" s="832" t="s">
        <v>1857</v>
      </c>
      <c r="E556" s="832" t="s">
        <v>3661</v>
      </c>
      <c r="F556" s="832" t="s">
        <v>3766</v>
      </c>
      <c r="G556" s="832" t="s">
        <v>3743</v>
      </c>
      <c r="H556" s="849"/>
      <c r="I556" s="849"/>
      <c r="J556" s="832"/>
      <c r="K556" s="832"/>
      <c r="L556" s="849">
        <v>2</v>
      </c>
      <c r="M556" s="849">
        <v>810</v>
      </c>
      <c r="N556" s="832"/>
      <c r="O556" s="832">
        <v>405</v>
      </c>
      <c r="P556" s="849"/>
      <c r="Q556" s="849"/>
      <c r="R556" s="837"/>
      <c r="S556" s="850"/>
    </row>
    <row r="557" spans="1:19" ht="14.4" customHeight="1" x14ac:dyDescent="0.3">
      <c r="A557" s="831" t="s">
        <v>3664</v>
      </c>
      <c r="B557" s="832" t="s">
        <v>3665</v>
      </c>
      <c r="C557" s="832" t="s">
        <v>594</v>
      </c>
      <c r="D557" s="832" t="s">
        <v>1857</v>
      </c>
      <c r="E557" s="832" t="s">
        <v>3661</v>
      </c>
      <c r="F557" s="832" t="s">
        <v>3767</v>
      </c>
      <c r="G557" s="832" t="s">
        <v>3768</v>
      </c>
      <c r="H557" s="849"/>
      <c r="I557" s="849"/>
      <c r="J557" s="832"/>
      <c r="K557" s="832"/>
      <c r="L557" s="849">
        <v>1</v>
      </c>
      <c r="M557" s="849">
        <v>451</v>
      </c>
      <c r="N557" s="832"/>
      <c r="O557" s="832">
        <v>451</v>
      </c>
      <c r="P557" s="849"/>
      <c r="Q557" s="849"/>
      <c r="R557" s="837"/>
      <c r="S557" s="850"/>
    </row>
    <row r="558" spans="1:19" ht="14.4" customHeight="1" x14ac:dyDescent="0.3">
      <c r="A558" s="831" t="s">
        <v>3664</v>
      </c>
      <c r="B558" s="832" t="s">
        <v>3665</v>
      </c>
      <c r="C558" s="832" t="s">
        <v>594</v>
      </c>
      <c r="D558" s="832" t="s">
        <v>1858</v>
      </c>
      <c r="E558" s="832" t="s">
        <v>3661</v>
      </c>
      <c r="F558" s="832" t="s">
        <v>3710</v>
      </c>
      <c r="G558" s="832" t="s">
        <v>3711</v>
      </c>
      <c r="H558" s="849"/>
      <c r="I558" s="849"/>
      <c r="J558" s="832"/>
      <c r="K558" s="832"/>
      <c r="L558" s="849">
        <v>4</v>
      </c>
      <c r="M558" s="849">
        <v>1008</v>
      </c>
      <c r="N558" s="832"/>
      <c r="O558" s="832">
        <v>252</v>
      </c>
      <c r="P558" s="849"/>
      <c r="Q558" s="849"/>
      <c r="R558" s="837"/>
      <c r="S558" s="850"/>
    </row>
    <row r="559" spans="1:19" ht="14.4" customHeight="1" x14ac:dyDescent="0.3">
      <c r="A559" s="831" t="s">
        <v>3664</v>
      </c>
      <c r="B559" s="832" t="s">
        <v>3665</v>
      </c>
      <c r="C559" s="832" t="s">
        <v>594</v>
      </c>
      <c r="D559" s="832" t="s">
        <v>1858</v>
      </c>
      <c r="E559" s="832" t="s">
        <v>3661</v>
      </c>
      <c r="F559" s="832" t="s">
        <v>3740</v>
      </c>
      <c r="G559" s="832" t="s">
        <v>3741</v>
      </c>
      <c r="H559" s="849"/>
      <c r="I559" s="849"/>
      <c r="J559" s="832"/>
      <c r="K559" s="832"/>
      <c r="L559" s="849">
        <v>8</v>
      </c>
      <c r="M559" s="849">
        <v>1016</v>
      </c>
      <c r="N559" s="832"/>
      <c r="O559" s="832">
        <v>127</v>
      </c>
      <c r="P559" s="849"/>
      <c r="Q559" s="849"/>
      <c r="R559" s="837"/>
      <c r="S559" s="850"/>
    </row>
    <row r="560" spans="1:19" ht="14.4" customHeight="1" x14ac:dyDescent="0.3">
      <c r="A560" s="831" t="s">
        <v>3664</v>
      </c>
      <c r="B560" s="832" t="s">
        <v>3665</v>
      </c>
      <c r="C560" s="832" t="s">
        <v>594</v>
      </c>
      <c r="D560" s="832" t="s">
        <v>1858</v>
      </c>
      <c r="E560" s="832" t="s">
        <v>3661</v>
      </c>
      <c r="F560" s="832" t="s">
        <v>3746</v>
      </c>
      <c r="G560" s="832" t="s">
        <v>3745</v>
      </c>
      <c r="H560" s="849"/>
      <c r="I560" s="849"/>
      <c r="J560" s="832"/>
      <c r="K560" s="832"/>
      <c r="L560" s="849">
        <v>3</v>
      </c>
      <c r="M560" s="849">
        <v>1707</v>
      </c>
      <c r="N560" s="832"/>
      <c r="O560" s="832">
        <v>569</v>
      </c>
      <c r="P560" s="849"/>
      <c r="Q560" s="849"/>
      <c r="R560" s="837"/>
      <c r="S560" s="850"/>
    </row>
    <row r="561" spans="1:19" ht="14.4" customHeight="1" x14ac:dyDescent="0.3">
      <c r="A561" s="831" t="s">
        <v>3664</v>
      </c>
      <c r="B561" s="832" t="s">
        <v>3665</v>
      </c>
      <c r="C561" s="832" t="s">
        <v>594</v>
      </c>
      <c r="D561" s="832" t="s">
        <v>1858</v>
      </c>
      <c r="E561" s="832" t="s">
        <v>3661</v>
      </c>
      <c r="F561" s="832" t="s">
        <v>3749</v>
      </c>
      <c r="G561" s="832" t="s">
        <v>3750</v>
      </c>
      <c r="H561" s="849"/>
      <c r="I561" s="849"/>
      <c r="J561" s="832"/>
      <c r="K561" s="832"/>
      <c r="L561" s="849">
        <v>1</v>
      </c>
      <c r="M561" s="849">
        <v>464</v>
      </c>
      <c r="N561" s="832"/>
      <c r="O561" s="832">
        <v>464</v>
      </c>
      <c r="P561" s="849"/>
      <c r="Q561" s="849"/>
      <c r="R561" s="837"/>
      <c r="S561" s="850"/>
    </row>
    <row r="562" spans="1:19" ht="14.4" customHeight="1" x14ac:dyDescent="0.3">
      <c r="A562" s="831" t="s">
        <v>3664</v>
      </c>
      <c r="B562" s="832" t="s">
        <v>3665</v>
      </c>
      <c r="C562" s="832" t="s">
        <v>594</v>
      </c>
      <c r="D562" s="832" t="s">
        <v>1858</v>
      </c>
      <c r="E562" s="832" t="s">
        <v>3661</v>
      </c>
      <c r="F562" s="832" t="s">
        <v>3763</v>
      </c>
      <c r="G562" s="832" t="s">
        <v>3764</v>
      </c>
      <c r="H562" s="849"/>
      <c r="I562" s="849"/>
      <c r="J562" s="832"/>
      <c r="K562" s="832"/>
      <c r="L562" s="849">
        <v>2</v>
      </c>
      <c r="M562" s="849">
        <v>546</v>
      </c>
      <c r="N562" s="832"/>
      <c r="O562" s="832">
        <v>273</v>
      </c>
      <c r="P562" s="849"/>
      <c r="Q562" s="849"/>
      <c r="R562" s="837"/>
      <c r="S562" s="850"/>
    </row>
    <row r="563" spans="1:19" ht="14.4" customHeight="1" x14ac:dyDescent="0.3">
      <c r="A563" s="831" t="s">
        <v>3664</v>
      </c>
      <c r="B563" s="832" t="s">
        <v>3665</v>
      </c>
      <c r="C563" s="832" t="s">
        <v>594</v>
      </c>
      <c r="D563" s="832" t="s">
        <v>1858</v>
      </c>
      <c r="E563" s="832" t="s">
        <v>3661</v>
      </c>
      <c r="F563" s="832" t="s">
        <v>3766</v>
      </c>
      <c r="G563" s="832" t="s">
        <v>3743</v>
      </c>
      <c r="H563" s="849"/>
      <c r="I563" s="849"/>
      <c r="J563" s="832"/>
      <c r="K563" s="832"/>
      <c r="L563" s="849">
        <v>7</v>
      </c>
      <c r="M563" s="849">
        <v>2835</v>
      </c>
      <c r="N563" s="832"/>
      <c r="O563" s="832">
        <v>405</v>
      </c>
      <c r="P563" s="849"/>
      <c r="Q563" s="849"/>
      <c r="R563" s="837"/>
      <c r="S563" s="850"/>
    </row>
    <row r="564" spans="1:19" ht="14.4" customHeight="1" x14ac:dyDescent="0.3">
      <c r="A564" s="831" t="s">
        <v>3664</v>
      </c>
      <c r="B564" s="832" t="s">
        <v>3665</v>
      </c>
      <c r="C564" s="832" t="s">
        <v>594</v>
      </c>
      <c r="D564" s="832" t="s">
        <v>3639</v>
      </c>
      <c r="E564" s="832" t="s">
        <v>3661</v>
      </c>
      <c r="F564" s="832" t="s">
        <v>3710</v>
      </c>
      <c r="G564" s="832" t="s">
        <v>3711</v>
      </c>
      <c r="H564" s="849"/>
      <c r="I564" s="849"/>
      <c r="J564" s="832"/>
      <c r="K564" s="832"/>
      <c r="L564" s="849"/>
      <c r="M564" s="849"/>
      <c r="N564" s="832"/>
      <c r="O564" s="832"/>
      <c r="P564" s="849">
        <v>1</v>
      </c>
      <c r="Q564" s="849">
        <v>254</v>
      </c>
      <c r="R564" s="837"/>
      <c r="S564" s="850">
        <v>254</v>
      </c>
    </row>
    <row r="565" spans="1:19" ht="14.4" customHeight="1" x14ac:dyDescent="0.3">
      <c r="A565" s="831" t="s">
        <v>3664</v>
      </c>
      <c r="B565" s="832" t="s">
        <v>3665</v>
      </c>
      <c r="C565" s="832" t="s">
        <v>594</v>
      </c>
      <c r="D565" s="832" t="s">
        <v>3639</v>
      </c>
      <c r="E565" s="832" t="s">
        <v>3661</v>
      </c>
      <c r="F565" s="832" t="s">
        <v>3744</v>
      </c>
      <c r="G565" s="832" t="s">
        <v>3745</v>
      </c>
      <c r="H565" s="849"/>
      <c r="I565" s="849"/>
      <c r="J565" s="832"/>
      <c r="K565" s="832"/>
      <c r="L565" s="849">
        <v>1</v>
      </c>
      <c r="M565" s="849">
        <v>496</v>
      </c>
      <c r="N565" s="832"/>
      <c r="O565" s="832">
        <v>496</v>
      </c>
      <c r="P565" s="849"/>
      <c r="Q565" s="849"/>
      <c r="R565" s="837"/>
      <c r="S565" s="850"/>
    </row>
    <row r="566" spans="1:19" ht="14.4" customHeight="1" x14ac:dyDescent="0.3">
      <c r="A566" s="831" t="s">
        <v>3664</v>
      </c>
      <c r="B566" s="832" t="s">
        <v>3665</v>
      </c>
      <c r="C566" s="832" t="s">
        <v>594</v>
      </c>
      <c r="D566" s="832" t="s">
        <v>3639</v>
      </c>
      <c r="E566" s="832" t="s">
        <v>3661</v>
      </c>
      <c r="F566" s="832" t="s">
        <v>3769</v>
      </c>
      <c r="G566" s="832" t="s">
        <v>3748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691</v>
      </c>
      <c r="R566" s="837"/>
      <c r="S566" s="850">
        <v>691</v>
      </c>
    </row>
    <row r="567" spans="1:19" ht="14.4" customHeight="1" x14ac:dyDescent="0.3">
      <c r="A567" s="831" t="s">
        <v>3664</v>
      </c>
      <c r="B567" s="832" t="s">
        <v>3665</v>
      </c>
      <c r="C567" s="832" t="s">
        <v>594</v>
      </c>
      <c r="D567" s="832" t="s">
        <v>1861</v>
      </c>
      <c r="E567" s="832" t="s">
        <v>3661</v>
      </c>
      <c r="F567" s="832" t="s">
        <v>3710</v>
      </c>
      <c r="G567" s="832" t="s">
        <v>3711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254</v>
      </c>
      <c r="R567" s="837"/>
      <c r="S567" s="850">
        <v>254</v>
      </c>
    </row>
    <row r="568" spans="1:19" ht="14.4" customHeight="1" x14ac:dyDescent="0.3">
      <c r="A568" s="831" t="s">
        <v>3664</v>
      </c>
      <c r="B568" s="832" t="s">
        <v>3665</v>
      </c>
      <c r="C568" s="832" t="s">
        <v>594</v>
      </c>
      <c r="D568" s="832" t="s">
        <v>1861</v>
      </c>
      <c r="E568" s="832" t="s">
        <v>3661</v>
      </c>
      <c r="F568" s="832" t="s">
        <v>3765</v>
      </c>
      <c r="G568" s="832" t="s">
        <v>3750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355</v>
      </c>
      <c r="R568" s="837"/>
      <c r="S568" s="850">
        <v>355</v>
      </c>
    </row>
    <row r="569" spans="1:19" ht="14.4" customHeight="1" x14ac:dyDescent="0.3">
      <c r="A569" s="831" t="s">
        <v>3664</v>
      </c>
      <c r="B569" s="832" t="s">
        <v>3665</v>
      </c>
      <c r="C569" s="832" t="s">
        <v>594</v>
      </c>
      <c r="D569" s="832" t="s">
        <v>1863</v>
      </c>
      <c r="E569" s="832" t="s">
        <v>3661</v>
      </c>
      <c r="F569" s="832" t="s">
        <v>3710</v>
      </c>
      <c r="G569" s="832" t="s">
        <v>3711</v>
      </c>
      <c r="H569" s="849"/>
      <c r="I569" s="849"/>
      <c r="J569" s="832"/>
      <c r="K569" s="832"/>
      <c r="L569" s="849">
        <v>2</v>
      </c>
      <c r="M569" s="849">
        <v>504</v>
      </c>
      <c r="N569" s="832"/>
      <c r="O569" s="832">
        <v>252</v>
      </c>
      <c r="P569" s="849"/>
      <c r="Q569" s="849"/>
      <c r="R569" s="837"/>
      <c r="S569" s="850"/>
    </row>
    <row r="570" spans="1:19" ht="14.4" customHeight="1" x14ac:dyDescent="0.3">
      <c r="A570" s="831" t="s">
        <v>3664</v>
      </c>
      <c r="B570" s="832" t="s">
        <v>3665</v>
      </c>
      <c r="C570" s="832" t="s">
        <v>594</v>
      </c>
      <c r="D570" s="832" t="s">
        <v>1863</v>
      </c>
      <c r="E570" s="832" t="s">
        <v>3661</v>
      </c>
      <c r="F570" s="832" t="s">
        <v>3762</v>
      </c>
      <c r="G570" s="832" t="s">
        <v>3760</v>
      </c>
      <c r="H570" s="849"/>
      <c r="I570" s="849"/>
      <c r="J570" s="832"/>
      <c r="K570" s="832"/>
      <c r="L570" s="849">
        <v>6</v>
      </c>
      <c r="M570" s="849">
        <v>2286</v>
      </c>
      <c r="N570" s="832"/>
      <c r="O570" s="832">
        <v>381</v>
      </c>
      <c r="P570" s="849"/>
      <c r="Q570" s="849"/>
      <c r="R570" s="837"/>
      <c r="S570" s="850"/>
    </row>
    <row r="571" spans="1:19" ht="14.4" customHeight="1" x14ac:dyDescent="0.3">
      <c r="A571" s="831" t="s">
        <v>3664</v>
      </c>
      <c r="B571" s="832" t="s">
        <v>3665</v>
      </c>
      <c r="C571" s="832" t="s">
        <v>594</v>
      </c>
      <c r="D571" s="832" t="s">
        <v>3645</v>
      </c>
      <c r="E571" s="832" t="s">
        <v>3661</v>
      </c>
      <c r="F571" s="832" t="s">
        <v>3740</v>
      </c>
      <c r="G571" s="832" t="s">
        <v>3741</v>
      </c>
      <c r="H571" s="849"/>
      <c r="I571" s="849"/>
      <c r="J571" s="832"/>
      <c r="K571" s="832"/>
      <c r="L571" s="849">
        <v>1</v>
      </c>
      <c r="M571" s="849">
        <v>127</v>
      </c>
      <c r="N571" s="832"/>
      <c r="O571" s="832">
        <v>127</v>
      </c>
      <c r="P571" s="849"/>
      <c r="Q571" s="849"/>
      <c r="R571" s="837"/>
      <c r="S571" s="850"/>
    </row>
    <row r="572" spans="1:19" ht="14.4" customHeight="1" x14ac:dyDescent="0.3">
      <c r="A572" s="831" t="s">
        <v>3664</v>
      </c>
      <c r="B572" s="832" t="s">
        <v>3665</v>
      </c>
      <c r="C572" s="832" t="s">
        <v>594</v>
      </c>
      <c r="D572" s="832" t="s">
        <v>3645</v>
      </c>
      <c r="E572" s="832" t="s">
        <v>3661</v>
      </c>
      <c r="F572" s="832" t="s">
        <v>3762</v>
      </c>
      <c r="G572" s="832" t="s">
        <v>3760</v>
      </c>
      <c r="H572" s="849"/>
      <c r="I572" s="849"/>
      <c r="J572" s="832"/>
      <c r="K572" s="832"/>
      <c r="L572" s="849">
        <v>2</v>
      </c>
      <c r="M572" s="849">
        <v>762</v>
      </c>
      <c r="N572" s="832"/>
      <c r="O572" s="832">
        <v>381</v>
      </c>
      <c r="P572" s="849"/>
      <c r="Q572" s="849"/>
      <c r="R572" s="837"/>
      <c r="S572" s="850"/>
    </row>
    <row r="573" spans="1:19" ht="14.4" customHeight="1" x14ac:dyDescent="0.3">
      <c r="A573" s="831" t="s">
        <v>3664</v>
      </c>
      <c r="B573" s="832" t="s">
        <v>3665</v>
      </c>
      <c r="C573" s="832" t="s">
        <v>594</v>
      </c>
      <c r="D573" s="832" t="s">
        <v>1864</v>
      </c>
      <c r="E573" s="832" t="s">
        <v>3661</v>
      </c>
      <c r="F573" s="832" t="s">
        <v>3710</v>
      </c>
      <c r="G573" s="832" t="s">
        <v>3711</v>
      </c>
      <c r="H573" s="849">
        <v>10</v>
      </c>
      <c r="I573" s="849">
        <v>2510</v>
      </c>
      <c r="J573" s="832">
        <v>1</v>
      </c>
      <c r="K573" s="832">
        <v>251</v>
      </c>
      <c r="L573" s="849">
        <v>5</v>
      </c>
      <c r="M573" s="849">
        <v>1260</v>
      </c>
      <c r="N573" s="832">
        <v>0.50199203187250996</v>
      </c>
      <c r="O573" s="832">
        <v>252</v>
      </c>
      <c r="P573" s="849"/>
      <c r="Q573" s="849"/>
      <c r="R573" s="837"/>
      <c r="S573" s="850"/>
    </row>
    <row r="574" spans="1:19" ht="14.4" customHeight="1" x14ac:dyDescent="0.3">
      <c r="A574" s="831" t="s">
        <v>3664</v>
      </c>
      <c r="B574" s="832" t="s">
        <v>3665</v>
      </c>
      <c r="C574" s="832" t="s">
        <v>594</v>
      </c>
      <c r="D574" s="832" t="s">
        <v>1864</v>
      </c>
      <c r="E574" s="832" t="s">
        <v>3661</v>
      </c>
      <c r="F574" s="832" t="s">
        <v>3740</v>
      </c>
      <c r="G574" s="832" t="s">
        <v>3741</v>
      </c>
      <c r="H574" s="849">
        <v>28</v>
      </c>
      <c r="I574" s="849">
        <v>3528</v>
      </c>
      <c r="J574" s="832">
        <v>1</v>
      </c>
      <c r="K574" s="832">
        <v>126</v>
      </c>
      <c r="L574" s="849">
        <v>16</v>
      </c>
      <c r="M574" s="849">
        <v>2032</v>
      </c>
      <c r="N574" s="832">
        <v>0.57596371882086173</v>
      </c>
      <c r="O574" s="832">
        <v>127</v>
      </c>
      <c r="P574" s="849"/>
      <c r="Q574" s="849"/>
      <c r="R574" s="837"/>
      <c r="S574" s="850"/>
    </row>
    <row r="575" spans="1:19" ht="14.4" customHeight="1" x14ac:dyDescent="0.3">
      <c r="A575" s="831" t="s">
        <v>3664</v>
      </c>
      <c r="B575" s="832" t="s">
        <v>3665</v>
      </c>
      <c r="C575" s="832" t="s">
        <v>594</v>
      </c>
      <c r="D575" s="832" t="s">
        <v>1864</v>
      </c>
      <c r="E575" s="832" t="s">
        <v>3661</v>
      </c>
      <c r="F575" s="832" t="s">
        <v>3746</v>
      </c>
      <c r="G575" s="832" t="s">
        <v>3745</v>
      </c>
      <c r="H575" s="849">
        <v>13</v>
      </c>
      <c r="I575" s="849">
        <v>7384</v>
      </c>
      <c r="J575" s="832">
        <v>1</v>
      </c>
      <c r="K575" s="832">
        <v>568</v>
      </c>
      <c r="L575" s="849">
        <v>4</v>
      </c>
      <c r="M575" s="849">
        <v>2276</v>
      </c>
      <c r="N575" s="832">
        <v>0.30823401950162516</v>
      </c>
      <c r="O575" s="832">
        <v>569</v>
      </c>
      <c r="P575" s="849"/>
      <c r="Q575" s="849"/>
      <c r="R575" s="837"/>
      <c r="S575" s="850"/>
    </row>
    <row r="576" spans="1:19" ht="14.4" customHeight="1" x14ac:dyDescent="0.3">
      <c r="A576" s="831" t="s">
        <v>3664</v>
      </c>
      <c r="B576" s="832" t="s">
        <v>3665</v>
      </c>
      <c r="C576" s="832" t="s">
        <v>594</v>
      </c>
      <c r="D576" s="832" t="s">
        <v>1864</v>
      </c>
      <c r="E576" s="832" t="s">
        <v>3661</v>
      </c>
      <c r="F576" s="832" t="s">
        <v>3749</v>
      </c>
      <c r="G576" s="832" t="s">
        <v>3750</v>
      </c>
      <c r="H576" s="849">
        <v>1</v>
      </c>
      <c r="I576" s="849">
        <v>462</v>
      </c>
      <c r="J576" s="832">
        <v>1</v>
      </c>
      <c r="K576" s="832">
        <v>462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3664</v>
      </c>
      <c r="B577" s="832" t="s">
        <v>3665</v>
      </c>
      <c r="C577" s="832" t="s">
        <v>594</v>
      </c>
      <c r="D577" s="832" t="s">
        <v>1864</v>
      </c>
      <c r="E577" s="832" t="s">
        <v>3661</v>
      </c>
      <c r="F577" s="832" t="s">
        <v>3757</v>
      </c>
      <c r="G577" s="832" t="s">
        <v>3758</v>
      </c>
      <c r="H577" s="849">
        <v>3</v>
      </c>
      <c r="I577" s="849">
        <v>255</v>
      </c>
      <c r="J577" s="832">
        <v>1</v>
      </c>
      <c r="K577" s="832">
        <v>85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3664</v>
      </c>
      <c r="B578" s="832" t="s">
        <v>3665</v>
      </c>
      <c r="C578" s="832" t="s">
        <v>594</v>
      </c>
      <c r="D578" s="832" t="s">
        <v>1864</v>
      </c>
      <c r="E578" s="832" t="s">
        <v>3661</v>
      </c>
      <c r="F578" s="832" t="s">
        <v>3762</v>
      </c>
      <c r="G578" s="832" t="s">
        <v>3760</v>
      </c>
      <c r="H578" s="849"/>
      <c r="I578" s="849"/>
      <c r="J578" s="832"/>
      <c r="K578" s="832"/>
      <c r="L578" s="849">
        <v>1</v>
      </c>
      <c r="M578" s="849">
        <v>381</v>
      </c>
      <c r="N578" s="832"/>
      <c r="O578" s="832">
        <v>381</v>
      </c>
      <c r="P578" s="849"/>
      <c r="Q578" s="849"/>
      <c r="R578" s="837"/>
      <c r="S578" s="850"/>
    </row>
    <row r="579" spans="1:19" ht="14.4" customHeight="1" x14ac:dyDescent="0.3">
      <c r="A579" s="831" t="s">
        <v>3664</v>
      </c>
      <c r="B579" s="832" t="s">
        <v>3665</v>
      </c>
      <c r="C579" s="832" t="s">
        <v>594</v>
      </c>
      <c r="D579" s="832" t="s">
        <v>1864</v>
      </c>
      <c r="E579" s="832" t="s">
        <v>3661</v>
      </c>
      <c r="F579" s="832" t="s">
        <v>3766</v>
      </c>
      <c r="G579" s="832" t="s">
        <v>3743</v>
      </c>
      <c r="H579" s="849">
        <v>8</v>
      </c>
      <c r="I579" s="849">
        <v>3232</v>
      </c>
      <c r="J579" s="832">
        <v>1</v>
      </c>
      <c r="K579" s="832">
        <v>404</v>
      </c>
      <c r="L579" s="849">
        <v>4</v>
      </c>
      <c r="M579" s="849">
        <v>1620</v>
      </c>
      <c r="N579" s="832">
        <v>0.50123762376237624</v>
      </c>
      <c r="O579" s="832">
        <v>405</v>
      </c>
      <c r="P579" s="849"/>
      <c r="Q579" s="849"/>
      <c r="R579" s="837"/>
      <c r="S579" s="850"/>
    </row>
    <row r="580" spans="1:19" ht="14.4" customHeight="1" x14ac:dyDescent="0.3">
      <c r="A580" s="831" t="s">
        <v>3664</v>
      </c>
      <c r="B580" s="832" t="s">
        <v>3665</v>
      </c>
      <c r="C580" s="832" t="s">
        <v>594</v>
      </c>
      <c r="D580" s="832" t="s">
        <v>1866</v>
      </c>
      <c r="E580" s="832" t="s">
        <v>3661</v>
      </c>
      <c r="F580" s="832" t="s">
        <v>3710</v>
      </c>
      <c r="G580" s="832" t="s">
        <v>3711</v>
      </c>
      <c r="H580" s="849">
        <v>2</v>
      </c>
      <c r="I580" s="849">
        <v>502</v>
      </c>
      <c r="J580" s="832">
        <v>1</v>
      </c>
      <c r="K580" s="832">
        <v>251</v>
      </c>
      <c r="L580" s="849">
        <v>4</v>
      </c>
      <c r="M580" s="849">
        <v>1008</v>
      </c>
      <c r="N580" s="832">
        <v>2.0079681274900398</v>
      </c>
      <c r="O580" s="832">
        <v>252</v>
      </c>
      <c r="P580" s="849">
        <v>1</v>
      </c>
      <c r="Q580" s="849">
        <v>254</v>
      </c>
      <c r="R580" s="837">
        <v>0.50597609561752988</v>
      </c>
      <c r="S580" s="850">
        <v>254</v>
      </c>
    </row>
    <row r="581" spans="1:19" ht="14.4" customHeight="1" x14ac:dyDescent="0.3">
      <c r="A581" s="831" t="s">
        <v>3664</v>
      </c>
      <c r="B581" s="832" t="s">
        <v>3665</v>
      </c>
      <c r="C581" s="832" t="s">
        <v>594</v>
      </c>
      <c r="D581" s="832" t="s">
        <v>1866</v>
      </c>
      <c r="E581" s="832" t="s">
        <v>3661</v>
      </c>
      <c r="F581" s="832" t="s">
        <v>3740</v>
      </c>
      <c r="G581" s="832" t="s">
        <v>3741</v>
      </c>
      <c r="H581" s="849">
        <v>8</v>
      </c>
      <c r="I581" s="849">
        <v>1008</v>
      </c>
      <c r="J581" s="832">
        <v>1</v>
      </c>
      <c r="K581" s="832">
        <v>126</v>
      </c>
      <c r="L581" s="849">
        <v>8</v>
      </c>
      <c r="M581" s="849">
        <v>1016</v>
      </c>
      <c r="N581" s="832">
        <v>1.0079365079365079</v>
      </c>
      <c r="O581" s="832">
        <v>127</v>
      </c>
      <c r="P581" s="849"/>
      <c r="Q581" s="849"/>
      <c r="R581" s="837"/>
      <c r="S581" s="850"/>
    </row>
    <row r="582" spans="1:19" ht="14.4" customHeight="1" x14ac:dyDescent="0.3">
      <c r="A582" s="831" t="s">
        <v>3664</v>
      </c>
      <c r="B582" s="832" t="s">
        <v>3665</v>
      </c>
      <c r="C582" s="832" t="s">
        <v>594</v>
      </c>
      <c r="D582" s="832" t="s">
        <v>1866</v>
      </c>
      <c r="E582" s="832" t="s">
        <v>3661</v>
      </c>
      <c r="F582" s="832" t="s">
        <v>3742</v>
      </c>
      <c r="G582" s="832" t="s">
        <v>3743</v>
      </c>
      <c r="H582" s="849"/>
      <c r="I582" s="849"/>
      <c r="J582" s="832"/>
      <c r="K582" s="832"/>
      <c r="L582" s="849">
        <v>2</v>
      </c>
      <c r="M582" s="849">
        <v>664</v>
      </c>
      <c r="N582" s="832"/>
      <c r="O582" s="832">
        <v>332</v>
      </c>
      <c r="P582" s="849"/>
      <c r="Q582" s="849"/>
      <c r="R582" s="837"/>
      <c r="S582" s="850"/>
    </row>
    <row r="583" spans="1:19" ht="14.4" customHeight="1" x14ac:dyDescent="0.3">
      <c r="A583" s="831" t="s">
        <v>3664</v>
      </c>
      <c r="B583" s="832" t="s">
        <v>3665</v>
      </c>
      <c r="C583" s="832" t="s">
        <v>594</v>
      </c>
      <c r="D583" s="832" t="s">
        <v>1866</v>
      </c>
      <c r="E583" s="832" t="s">
        <v>3661</v>
      </c>
      <c r="F583" s="832" t="s">
        <v>3746</v>
      </c>
      <c r="G583" s="832" t="s">
        <v>3745</v>
      </c>
      <c r="H583" s="849">
        <v>4</v>
      </c>
      <c r="I583" s="849">
        <v>2272</v>
      </c>
      <c r="J583" s="832">
        <v>1</v>
      </c>
      <c r="K583" s="832">
        <v>568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3664</v>
      </c>
      <c r="B584" s="832" t="s">
        <v>3665</v>
      </c>
      <c r="C584" s="832" t="s">
        <v>594</v>
      </c>
      <c r="D584" s="832" t="s">
        <v>1866</v>
      </c>
      <c r="E584" s="832" t="s">
        <v>3661</v>
      </c>
      <c r="F584" s="832" t="s">
        <v>3749</v>
      </c>
      <c r="G584" s="832" t="s">
        <v>3750</v>
      </c>
      <c r="H584" s="849"/>
      <c r="I584" s="849"/>
      <c r="J584" s="832"/>
      <c r="K584" s="832"/>
      <c r="L584" s="849">
        <v>1</v>
      </c>
      <c r="M584" s="849">
        <v>464</v>
      </c>
      <c r="N584" s="832"/>
      <c r="O584" s="832">
        <v>464</v>
      </c>
      <c r="P584" s="849">
        <v>1</v>
      </c>
      <c r="Q584" s="849">
        <v>468</v>
      </c>
      <c r="R584" s="837"/>
      <c r="S584" s="850">
        <v>468</v>
      </c>
    </row>
    <row r="585" spans="1:19" ht="14.4" customHeight="1" x14ac:dyDescent="0.3">
      <c r="A585" s="831" t="s">
        <v>3664</v>
      </c>
      <c r="B585" s="832" t="s">
        <v>3665</v>
      </c>
      <c r="C585" s="832" t="s">
        <v>594</v>
      </c>
      <c r="D585" s="832" t="s">
        <v>1866</v>
      </c>
      <c r="E585" s="832" t="s">
        <v>3661</v>
      </c>
      <c r="F585" s="832" t="s">
        <v>3757</v>
      </c>
      <c r="G585" s="832" t="s">
        <v>3758</v>
      </c>
      <c r="H585" s="849"/>
      <c r="I585" s="849"/>
      <c r="J585" s="832"/>
      <c r="K585" s="832"/>
      <c r="L585" s="849">
        <v>2</v>
      </c>
      <c r="M585" s="849">
        <v>172</v>
      </c>
      <c r="N585" s="832"/>
      <c r="O585" s="832">
        <v>86</v>
      </c>
      <c r="P585" s="849"/>
      <c r="Q585" s="849"/>
      <c r="R585" s="837"/>
      <c r="S585" s="850"/>
    </row>
    <row r="586" spans="1:19" ht="14.4" customHeight="1" x14ac:dyDescent="0.3">
      <c r="A586" s="831" t="s">
        <v>3664</v>
      </c>
      <c r="B586" s="832" t="s">
        <v>3665</v>
      </c>
      <c r="C586" s="832" t="s">
        <v>594</v>
      </c>
      <c r="D586" s="832" t="s">
        <v>1866</v>
      </c>
      <c r="E586" s="832" t="s">
        <v>3661</v>
      </c>
      <c r="F586" s="832" t="s">
        <v>3763</v>
      </c>
      <c r="G586" s="832" t="s">
        <v>3764</v>
      </c>
      <c r="H586" s="849"/>
      <c r="I586" s="849"/>
      <c r="J586" s="832"/>
      <c r="K586" s="832"/>
      <c r="L586" s="849">
        <v>2</v>
      </c>
      <c r="M586" s="849">
        <v>546</v>
      </c>
      <c r="N586" s="832"/>
      <c r="O586" s="832">
        <v>273</v>
      </c>
      <c r="P586" s="849"/>
      <c r="Q586" s="849"/>
      <c r="R586" s="837"/>
      <c r="S586" s="850"/>
    </row>
    <row r="587" spans="1:19" ht="14.4" customHeight="1" x14ac:dyDescent="0.3">
      <c r="A587" s="831" t="s">
        <v>3664</v>
      </c>
      <c r="B587" s="832" t="s">
        <v>3665</v>
      </c>
      <c r="C587" s="832" t="s">
        <v>594</v>
      </c>
      <c r="D587" s="832" t="s">
        <v>1866</v>
      </c>
      <c r="E587" s="832" t="s">
        <v>3661</v>
      </c>
      <c r="F587" s="832" t="s">
        <v>3766</v>
      </c>
      <c r="G587" s="832" t="s">
        <v>3743</v>
      </c>
      <c r="H587" s="849"/>
      <c r="I587" s="849"/>
      <c r="J587" s="832"/>
      <c r="K587" s="832"/>
      <c r="L587" s="849">
        <v>4</v>
      </c>
      <c r="M587" s="849">
        <v>1620</v>
      </c>
      <c r="N587" s="832"/>
      <c r="O587" s="832">
        <v>405</v>
      </c>
      <c r="P587" s="849"/>
      <c r="Q587" s="849"/>
      <c r="R587" s="837"/>
      <c r="S587" s="850"/>
    </row>
    <row r="588" spans="1:19" ht="14.4" customHeight="1" x14ac:dyDescent="0.3">
      <c r="A588" s="831" t="s">
        <v>3664</v>
      </c>
      <c r="B588" s="832" t="s">
        <v>3665</v>
      </c>
      <c r="C588" s="832" t="s">
        <v>594</v>
      </c>
      <c r="D588" s="832" t="s">
        <v>1867</v>
      </c>
      <c r="E588" s="832" t="s">
        <v>3661</v>
      </c>
      <c r="F588" s="832" t="s">
        <v>3710</v>
      </c>
      <c r="G588" s="832" t="s">
        <v>3711</v>
      </c>
      <c r="H588" s="849">
        <v>4</v>
      </c>
      <c r="I588" s="849">
        <v>1004</v>
      </c>
      <c r="J588" s="832">
        <v>1</v>
      </c>
      <c r="K588" s="832">
        <v>251</v>
      </c>
      <c r="L588" s="849">
        <v>5</v>
      </c>
      <c r="M588" s="849">
        <v>1260</v>
      </c>
      <c r="N588" s="832">
        <v>1.2549800796812749</v>
      </c>
      <c r="O588" s="832">
        <v>252</v>
      </c>
      <c r="P588" s="849">
        <v>1</v>
      </c>
      <c r="Q588" s="849">
        <v>254</v>
      </c>
      <c r="R588" s="837">
        <v>0.25298804780876494</v>
      </c>
      <c r="S588" s="850">
        <v>254</v>
      </c>
    </row>
    <row r="589" spans="1:19" ht="14.4" customHeight="1" x14ac:dyDescent="0.3">
      <c r="A589" s="831" t="s">
        <v>3664</v>
      </c>
      <c r="B589" s="832" t="s">
        <v>3665</v>
      </c>
      <c r="C589" s="832" t="s">
        <v>594</v>
      </c>
      <c r="D589" s="832" t="s">
        <v>1867</v>
      </c>
      <c r="E589" s="832" t="s">
        <v>3661</v>
      </c>
      <c r="F589" s="832" t="s">
        <v>3740</v>
      </c>
      <c r="G589" s="832" t="s">
        <v>3741</v>
      </c>
      <c r="H589" s="849">
        <v>5</v>
      </c>
      <c r="I589" s="849">
        <v>630</v>
      </c>
      <c r="J589" s="832">
        <v>1</v>
      </c>
      <c r="K589" s="832">
        <v>126</v>
      </c>
      <c r="L589" s="849">
        <v>11</v>
      </c>
      <c r="M589" s="849">
        <v>1397</v>
      </c>
      <c r="N589" s="832">
        <v>2.2174603174603176</v>
      </c>
      <c r="O589" s="832">
        <v>127</v>
      </c>
      <c r="P589" s="849"/>
      <c r="Q589" s="849"/>
      <c r="R589" s="837"/>
      <c r="S589" s="850"/>
    </row>
    <row r="590" spans="1:19" ht="14.4" customHeight="1" x14ac:dyDescent="0.3">
      <c r="A590" s="831" t="s">
        <v>3664</v>
      </c>
      <c r="B590" s="832" t="s">
        <v>3665</v>
      </c>
      <c r="C590" s="832" t="s">
        <v>594</v>
      </c>
      <c r="D590" s="832" t="s">
        <v>1867</v>
      </c>
      <c r="E590" s="832" t="s">
        <v>3661</v>
      </c>
      <c r="F590" s="832" t="s">
        <v>3744</v>
      </c>
      <c r="G590" s="832" t="s">
        <v>3745</v>
      </c>
      <c r="H590" s="849"/>
      <c r="I590" s="849"/>
      <c r="J590" s="832"/>
      <c r="K590" s="832"/>
      <c r="L590" s="849">
        <v>2</v>
      </c>
      <c r="M590" s="849">
        <v>992</v>
      </c>
      <c r="N590" s="832"/>
      <c r="O590" s="832">
        <v>496</v>
      </c>
      <c r="P590" s="849"/>
      <c r="Q590" s="849"/>
      <c r="R590" s="837"/>
      <c r="S590" s="850"/>
    </row>
    <row r="591" spans="1:19" ht="14.4" customHeight="1" x14ac:dyDescent="0.3">
      <c r="A591" s="831" t="s">
        <v>3664</v>
      </c>
      <c r="B591" s="832" t="s">
        <v>3665</v>
      </c>
      <c r="C591" s="832" t="s">
        <v>594</v>
      </c>
      <c r="D591" s="832" t="s">
        <v>1867</v>
      </c>
      <c r="E591" s="832" t="s">
        <v>3661</v>
      </c>
      <c r="F591" s="832" t="s">
        <v>3746</v>
      </c>
      <c r="G591" s="832" t="s">
        <v>3745</v>
      </c>
      <c r="H591" s="849"/>
      <c r="I591" s="849"/>
      <c r="J591" s="832"/>
      <c r="K591" s="832"/>
      <c r="L591" s="849">
        <v>6</v>
      </c>
      <c r="M591" s="849">
        <v>3414</v>
      </c>
      <c r="N591" s="832"/>
      <c r="O591" s="832">
        <v>569</v>
      </c>
      <c r="P591" s="849"/>
      <c r="Q591" s="849"/>
      <c r="R591" s="837"/>
      <c r="S591" s="850"/>
    </row>
    <row r="592" spans="1:19" ht="14.4" customHeight="1" x14ac:dyDescent="0.3">
      <c r="A592" s="831" t="s">
        <v>3664</v>
      </c>
      <c r="B592" s="832" t="s">
        <v>3665</v>
      </c>
      <c r="C592" s="832" t="s">
        <v>594</v>
      </c>
      <c r="D592" s="832" t="s">
        <v>1867</v>
      </c>
      <c r="E592" s="832" t="s">
        <v>3661</v>
      </c>
      <c r="F592" s="832" t="s">
        <v>3757</v>
      </c>
      <c r="G592" s="832" t="s">
        <v>3758</v>
      </c>
      <c r="H592" s="849"/>
      <c r="I592" s="849"/>
      <c r="J592" s="832"/>
      <c r="K592" s="832"/>
      <c r="L592" s="849">
        <v>1</v>
      </c>
      <c r="M592" s="849">
        <v>86</v>
      </c>
      <c r="N592" s="832"/>
      <c r="O592" s="832">
        <v>86</v>
      </c>
      <c r="P592" s="849"/>
      <c r="Q592" s="849"/>
      <c r="R592" s="837"/>
      <c r="S592" s="850"/>
    </row>
    <row r="593" spans="1:19" ht="14.4" customHeight="1" x14ac:dyDescent="0.3">
      <c r="A593" s="831" t="s">
        <v>3664</v>
      </c>
      <c r="B593" s="832" t="s">
        <v>3665</v>
      </c>
      <c r="C593" s="832" t="s">
        <v>594</v>
      </c>
      <c r="D593" s="832" t="s">
        <v>1867</v>
      </c>
      <c r="E593" s="832" t="s">
        <v>3661</v>
      </c>
      <c r="F593" s="832" t="s">
        <v>3759</v>
      </c>
      <c r="G593" s="832" t="s">
        <v>3760</v>
      </c>
      <c r="H593" s="849">
        <v>1</v>
      </c>
      <c r="I593" s="849">
        <v>307</v>
      </c>
      <c r="J593" s="832">
        <v>1</v>
      </c>
      <c r="K593" s="832">
        <v>307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3664</v>
      </c>
      <c r="B594" s="832" t="s">
        <v>3665</v>
      </c>
      <c r="C594" s="832" t="s">
        <v>594</v>
      </c>
      <c r="D594" s="832" t="s">
        <v>1867</v>
      </c>
      <c r="E594" s="832" t="s">
        <v>3661</v>
      </c>
      <c r="F594" s="832" t="s">
        <v>3762</v>
      </c>
      <c r="G594" s="832" t="s">
        <v>3760</v>
      </c>
      <c r="H594" s="849">
        <v>5</v>
      </c>
      <c r="I594" s="849">
        <v>1900</v>
      </c>
      <c r="J594" s="832">
        <v>1</v>
      </c>
      <c r="K594" s="832">
        <v>380</v>
      </c>
      <c r="L594" s="849">
        <v>5</v>
      </c>
      <c r="M594" s="849">
        <v>1905</v>
      </c>
      <c r="N594" s="832">
        <v>1.0026315789473683</v>
      </c>
      <c r="O594" s="832">
        <v>381</v>
      </c>
      <c r="P594" s="849">
        <v>1</v>
      </c>
      <c r="Q594" s="849">
        <v>385</v>
      </c>
      <c r="R594" s="837">
        <v>0.20263157894736841</v>
      </c>
      <c r="S594" s="850">
        <v>385</v>
      </c>
    </row>
    <row r="595" spans="1:19" ht="14.4" customHeight="1" x14ac:dyDescent="0.3">
      <c r="A595" s="831" t="s">
        <v>3664</v>
      </c>
      <c r="B595" s="832" t="s">
        <v>3665</v>
      </c>
      <c r="C595" s="832" t="s">
        <v>594</v>
      </c>
      <c r="D595" s="832" t="s">
        <v>1867</v>
      </c>
      <c r="E595" s="832" t="s">
        <v>3661</v>
      </c>
      <c r="F595" s="832" t="s">
        <v>3763</v>
      </c>
      <c r="G595" s="832" t="s">
        <v>3764</v>
      </c>
      <c r="H595" s="849"/>
      <c r="I595" s="849"/>
      <c r="J595" s="832"/>
      <c r="K595" s="832"/>
      <c r="L595" s="849">
        <v>2</v>
      </c>
      <c r="M595" s="849">
        <v>546</v>
      </c>
      <c r="N595" s="832"/>
      <c r="O595" s="832">
        <v>273</v>
      </c>
      <c r="P595" s="849"/>
      <c r="Q595" s="849"/>
      <c r="R595" s="837"/>
      <c r="S595" s="850"/>
    </row>
    <row r="596" spans="1:19" ht="14.4" customHeight="1" x14ac:dyDescent="0.3">
      <c r="A596" s="831" t="s">
        <v>3664</v>
      </c>
      <c r="B596" s="832" t="s">
        <v>3665</v>
      </c>
      <c r="C596" s="832" t="s">
        <v>594</v>
      </c>
      <c r="D596" s="832" t="s">
        <v>3650</v>
      </c>
      <c r="E596" s="832" t="s">
        <v>3661</v>
      </c>
      <c r="F596" s="832" t="s">
        <v>3710</v>
      </c>
      <c r="G596" s="832" t="s">
        <v>3711</v>
      </c>
      <c r="H596" s="849"/>
      <c r="I596" s="849"/>
      <c r="J596" s="832"/>
      <c r="K596" s="832"/>
      <c r="L596" s="849">
        <v>1</v>
      </c>
      <c r="M596" s="849">
        <v>252</v>
      </c>
      <c r="N596" s="832"/>
      <c r="O596" s="832">
        <v>252</v>
      </c>
      <c r="P596" s="849"/>
      <c r="Q596" s="849"/>
      <c r="R596" s="837"/>
      <c r="S596" s="850"/>
    </row>
    <row r="597" spans="1:19" ht="14.4" customHeight="1" x14ac:dyDescent="0.3">
      <c r="A597" s="831" t="s">
        <v>3664</v>
      </c>
      <c r="B597" s="832" t="s">
        <v>3665</v>
      </c>
      <c r="C597" s="832" t="s">
        <v>594</v>
      </c>
      <c r="D597" s="832" t="s">
        <v>3650</v>
      </c>
      <c r="E597" s="832" t="s">
        <v>3661</v>
      </c>
      <c r="F597" s="832" t="s">
        <v>3742</v>
      </c>
      <c r="G597" s="832" t="s">
        <v>3743</v>
      </c>
      <c r="H597" s="849"/>
      <c r="I597" s="849"/>
      <c r="J597" s="832"/>
      <c r="K597" s="832"/>
      <c r="L597" s="849">
        <v>1</v>
      </c>
      <c r="M597" s="849">
        <v>332</v>
      </c>
      <c r="N597" s="832"/>
      <c r="O597" s="832">
        <v>332</v>
      </c>
      <c r="P597" s="849"/>
      <c r="Q597" s="849"/>
      <c r="R597" s="837"/>
      <c r="S597" s="850"/>
    </row>
    <row r="598" spans="1:19" ht="14.4" customHeight="1" x14ac:dyDescent="0.3">
      <c r="A598" s="831" t="s">
        <v>3664</v>
      </c>
      <c r="B598" s="832" t="s">
        <v>3665</v>
      </c>
      <c r="C598" s="832" t="s">
        <v>594</v>
      </c>
      <c r="D598" s="832" t="s">
        <v>1869</v>
      </c>
      <c r="E598" s="832" t="s">
        <v>3661</v>
      </c>
      <c r="F598" s="832" t="s">
        <v>3710</v>
      </c>
      <c r="G598" s="832" t="s">
        <v>3711</v>
      </c>
      <c r="H598" s="849">
        <v>1</v>
      </c>
      <c r="I598" s="849">
        <v>251</v>
      </c>
      <c r="J598" s="832">
        <v>1</v>
      </c>
      <c r="K598" s="832">
        <v>251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3664</v>
      </c>
      <c r="B599" s="832" t="s">
        <v>3665</v>
      </c>
      <c r="C599" s="832" t="s">
        <v>594</v>
      </c>
      <c r="D599" s="832" t="s">
        <v>1869</v>
      </c>
      <c r="E599" s="832" t="s">
        <v>3661</v>
      </c>
      <c r="F599" s="832" t="s">
        <v>3740</v>
      </c>
      <c r="G599" s="832" t="s">
        <v>3741</v>
      </c>
      <c r="H599" s="849">
        <v>1</v>
      </c>
      <c r="I599" s="849">
        <v>126</v>
      </c>
      <c r="J599" s="832">
        <v>1</v>
      </c>
      <c r="K599" s="832">
        <v>126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3664</v>
      </c>
      <c r="B600" s="832" t="s">
        <v>3665</v>
      </c>
      <c r="C600" s="832" t="s">
        <v>594</v>
      </c>
      <c r="D600" s="832" t="s">
        <v>1869</v>
      </c>
      <c r="E600" s="832" t="s">
        <v>3661</v>
      </c>
      <c r="F600" s="832" t="s">
        <v>3763</v>
      </c>
      <c r="G600" s="832" t="s">
        <v>3764</v>
      </c>
      <c r="H600" s="849">
        <v>1</v>
      </c>
      <c r="I600" s="849">
        <v>272</v>
      </c>
      <c r="J600" s="832">
        <v>1</v>
      </c>
      <c r="K600" s="832">
        <v>272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3664</v>
      </c>
      <c r="B601" s="832" t="s">
        <v>3665</v>
      </c>
      <c r="C601" s="832" t="s">
        <v>594</v>
      </c>
      <c r="D601" s="832" t="s">
        <v>3651</v>
      </c>
      <c r="E601" s="832" t="s">
        <v>3661</v>
      </c>
      <c r="F601" s="832" t="s">
        <v>3710</v>
      </c>
      <c r="G601" s="832" t="s">
        <v>3711</v>
      </c>
      <c r="H601" s="849">
        <v>3</v>
      </c>
      <c r="I601" s="849">
        <v>753</v>
      </c>
      <c r="J601" s="832">
        <v>1</v>
      </c>
      <c r="K601" s="832">
        <v>251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3664</v>
      </c>
      <c r="B602" s="832" t="s">
        <v>3665</v>
      </c>
      <c r="C602" s="832" t="s">
        <v>594</v>
      </c>
      <c r="D602" s="832" t="s">
        <v>3651</v>
      </c>
      <c r="E602" s="832" t="s">
        <v>3661</v>
      </c>
      <c r="F602" s="832" t="s">
        <v>3740</v>
      </c>
      <c r="G602" s="832" t="s">
        <v>3741</v>
      </c>
      <c r="H602" s="849">
        <v>1</v>
      </c>
      <c r="I602" s="849">
        <v>126</v>
      </c>
      <c r="J602" s="832">
        <v>1</v>
      </c>
      <c r="K602" s="832">
        <v>126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3664</v>
      </c>
      <c r="B603" s="832" t="s">
        <v>3665</v>
      </c>
      <c r="C603" s="832" t="s">
        <v>594</v>
      </c>
      <c r="D603" s="832" t="s">
        <v>3651</v>
      </c>
      <c r="E603" s="832" t="s">
        <v>3661</v>
      </c>
      <c r="F603" s="832" t="s">
        <v>3749</v>
      </c>
      <c r="G603" s="832" t="s">
        <v>3750</v>
      </c>
      <c r="H603" s="849">
        <v>1</v>
      </c>
      <c r="I603" s="849">
        <v>462</v>
      </c>
      <c r="J603" s="832">
        <v>1</v>
      </c>
      <c r="K603" s="832">
        <v>462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3664</v>
      </c>
      <c r="B604" s="832" t="s">
        <v>3665</v>
      </c>
      <c r="C604" s="832" t="s">
        <v>594</v>
      </c>
      <c r="D604" s="832" t="s">
        <v>3651</v>
      </c>
      <c r="E604" s="832" t="s">
        <v>3661</v>
      </c>
      <c r="F604" s="832" t="s">
        <v>3762</v>
      </c>
      <c r="G604" s="832" t="s">
        <v>3760</v>
      </c>
      <c r="H604" s="849">
        <v>5</v>
      </c>
      <c r="I604" s="849">
        <v>1900</v>
      </c>
      <c r="J604" s="832">
        <v>1</v>
      </c>
      <c r="K604" s="832">
        <v>380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3664</v>
      </c>
      <c r="B605" s="832" t="s">
        <v>3665</v>
      </c>
      <c r="C605" s="832" t="s">
        <v>594</v>
      </c>
      <c r="D605" s="832" t="s">
        <v>3656</v>
      </c>
      <c r="E605" s="832" t="s">
        <v>3661</v>
      </c>
      <c r="F605" s="832" t="s">
        <v>3710</v>
      </c>
      <c r="G605" s="832" t="s">
        <v>3711</v>
      </c>
      <c r="H605" s="849">
        <v>2</v>
      </c>
      <c r="I605" s="849">
        <v>502</v>
      </c>
      <c r="J605" s="832">
        <v>1</v>
      </c>
      <c r="K605" s="832">
        <v>251</v>
      </c>
      <c r="L605" s="849"/>
      <c r="M605" s="849"/>
      <c r="N605" s="832"/>
      <c r="O605" s="832"/>
      <c r="P605" s="849">
        <v>1</v>
      </c>
      <c r="Q605" s="849">
        <v>254</v>
      </c>
      <c r="R605" s="837">
        <v>0.50597609561752988</v>
      </c>
      <c r="S605" s="850">
        <v>254</v>
      </c>
    </row>
    <row r="606" spans="1:19" ht="14.4" customHeight="1" x14ac:dyDescent="0.3">
      <c r="A606" s="831" t="s">
        <v>3664</v>
      </c>
      <c r="B606" s="832" t="s">
        <v>3665</v>
      </c>
      <c r="C606" s="832" t="s">
        <v>594</v>
      </c>
      <c r="D606" s="832" t="s">
        <v>3656</v>
      </c>
      <c r="E606" s="832" t="s">
        <v>3661</v>
      </c>
      <c r="F606" s="832" t="s">
        <v>3740</v>
      </c>
      <c r="G606" s="832" t="s">
        <v>3741</v>
      </c>
      <c r="H606" s="849">
        <v>4</v>
      </c>
      <c r="I606" s="849">
        <v>504</v>
      </c>
      <c r="J606" s="832">
        <v>1</v>
      </c>
      <c r="K606" s="832">
        <v>126</v>
      </c>
      <c r="L606" s="849">
        <v>4</v>
      </c>
      <c r="M606" s="849">
        <v>508</v>
      </c>
      <c r="N606" s="832">
        <v>1.0079365079365079</v>
      </c>
      <c r="O606" s="832">
        <v>127</v>
      </c>
      <c r="P606" s="849">
        <v>4</v>
      </c>
      <c r="Q606" s="849">
        <v>504</v>
      </c>
      <c r="R606" s="837">
        <v>1</v>
      </c>
      <c r="S606" s="850">
        <v>126</v>
      </c>
    </row>
    <row r="607" spans="1:19" ht="14.4" customHeight="1" x14ac:dyDescent="0.3">
      <c r="A607" s="831" t="s">
        <v>3664</v>
      </c>
      <c r="B607" s="832" t="s">
        <v>3665</v>
      </c>
      <c r="C607" s="832" t="s">
        <v>594</v>
      </c>
      <c r="D607" s="832" t="s">
        <v>3656</v>
      </c>
      <c r="E607" s="832" t="s">
        <v>3661</v>
      </c>
      <c r="F607" s="832" t="s">
        <v>3744</v>
      </c>
      <c r="G607" s="832" t="s">
        <v>3745</v>
      </c>
      <c r="H607" s="849">
        <v>5</v>
      </c>
      <c r="I607" s="849">
        <v>2475</v>
      </c>
      <c r="J607" s="832">
        <v>1</v>
      </c>
      <c r="K607" s="832">
        <v>495</v>
      </c>
      <c r="L607" s="849">
        <v>3</v>
      </c>
      <c r="M607" s="849">
        <v>1488</v>
      </c>
      <c r="N607" s="832">
        <v>0.6012121212121212</v>
      </c>
      <c r="O607" s="832">
        <v>496</v>
      </c>
      <c r="P607" s="849">
        <v>2</v>
      </c>
      <c r="Q607" s="849">
        <v>996</v>
      </c>
      <c r="R607" s="837">
        <v>0.40242424242424241</v>
      </c>
      <c r="S607" s="850">
        <v>498</v>
      </c>
    </row>
    <row r="608" spans="1:19" ht="14.4" customHeight="1" x14ac:dyDescent="0.3">
      <c r="A608" s="831" t="s">
        <v>3664</v>
      </c>
      <c r="B608" s="832" t="s">
        <v>3665</v>
      </c>
      <c r="C608" s="832" t="s">
        <v>594</v>
      </c>
      <c r="D608" s="832" t="s">
        <v>3654</v>
      </c>
      <c r="E608" s="832" t="s">
        <v>3661</v>
      </c>
      <c r="F608" s="832" t="s">
        <v>3710</v>
      </c>
      <c r="G608" s="832" t="s">
        <v>3711</v>
      </c>
      <c r="H608" s="849"/>
      <c r="I608" s="849"/>
      <c r="J608" s="832"/>
      <c r="K608" s="832"/>
      <c r="L608" s="849">
        <v>1</v>
      </c>
      <c r="M608" s="849">
        <v>252</v>
      </c>
      <c r="N608" s="832"/>
      <c r="O608" s="832">
        <v>252</v>
      </c>
      <c r="P608" s="849"/>
      <c r="Q608" s="849"/>
      <c r="R608" s="837"/>
      <c r="S608" s="850"/>
    </row>
    <row r="609" spans="1:19" ht="14.4" customHeight="1" x14ac:dyDescent="0.3">
      <c r="A609" s="831" t="s">
        <v>3664</v>
      </c>
      <c r="B609" s="832" t="s">
        <v>3665</v>
      </c>
      <c r="C609" s="832" t="s">
        <v>594</v>
      </c>
      <c r="D609" s="832" t="s">
        <v>3654</v>
      </c>
      <c r="E609" s="832" t="s">
        <v>3661</v>
      </c>
      <c r="F609" s="832" t="s">
        <v>3740</v>
      </c>
      <c r="G609" s="832" t="s">
        <v>3741</v>
      </c>
      <c r="H609" s="849"/>
      <c r="I609" s="849"/>
      <c r="J609" s="832"/>
      <c r="K609" s="832"/>
      <c r="L609" s="849">
        <v>1</v>
      </c>
      <c r="M609" s="849">
        <v>127</v>
      </c>
      <c r="N609" s="832"/>
      <c r="O609" s="832">
        <v>127</v>
      </c>
      <c r="P609" s="849"/>
      <c r="Q609" s="849"/>
      <c r="R609" s="837"/>
      <c r="S609" s="850"/>
    </row>
    <row r="610" spans="1:19" ht="14.4" customHeight="1" thickBot="1" x14ac:dyDescent="0.35">
      <c r="A610" s="839" t="s">
        <v>3664</v>
      </c>
      <c r="B610" s="840" t="s">
        <v>3665</v>
      </c>
      <c r="C610" s="840" t="s">
        <v>594</v>
      </c>
      <c r="D610" s="840" t="s">
        <v>3654</v>
      </c>
      <c r="E610" s="840" t="s">
        <v>3661</v>
      </c>
      <c r="F610" s="840" t="s">
        <v>3759</v>
      </c>
      <c r="G610" s="840" t="s">
        <v>3760</v>
      </c>
      <c r="H610" s="851"/>
      <c r="I610" s="851"/>
      <c r="J610" s="840"/>
      <c r="K610" s="840"/>
      <c r="L610" s="851">
        <v>1</v>
      </c>
      <c r="M610" s="851">
        <v>308</v>
      </c>
      <c r="N610" s="840"/>
      <c r="O610" s="840">
        <v>308</v>
      </c>
      <c r="P610" s="851"/>
      <c r="Q610" s="851"/>
      <c r="R610" s="845"/>
      <c r="S61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29467402</v>
      </c>
      <c r="C3" s="344">
        <f t="shared" ref="C3:R3" si="0">SUBTOTAL(9,C6:C1048576)</f>
        <v>26</v>
      </c>
      <c r="D3" s="344">
        <f t="shared" si="0"/>
        <v>26405093.990000002</v>
      </c>
      <c r="E3" s="344">
        <f t="shared" si="0"/>
        <v>24.464185586693386</v>
      </c>
      <c r="F3" s="344">
        <f t="shared" si="0"/>
        <v>29242676</v>
      </c>
      <c r="G3" s="347">
        <f>IF(D3&lt;&gt;0,F3/D3,"")</f>
        <v>1.1074634315285767</v>
      </c>
      <c r="H3" s="343">
        <f t="shared" si="0"/>
        <v>3254090.56</v>
      </c>
      <c r="I3" s="344">
        <f t="shared" si="0"/>
        <v>18</v>
      </c>
      <c r="J3" s="344">
        <f t="shared" si="0"/>
        <v>1761627.2599999995</v>
      </c>
      <c r="K3" s="344">
        <f t="shared" si="0"/>
        <v>15.505302407544125</v>
      </c>
      <c r="L3" s="344">
        <f t="shared" si="0"/>
        <v>1645396.7199999993</v>
      </c>
      <c r="M3" s="345">
        <f>IF(J3&lt;&gt;0,L3/J3,"")</f>
        <v>0.93402092335923537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3772</v>
      </c>
      <c r="B6" s="887">
        <v>447605</v>
      </c>
      <c r="C6" s="825">
        <v>1</v>
      </c>
      <c r="D6" s="887">
        <v>376243</v>
      </c>
      <c r="E6" s="825">
        <v>0.84056925190737364</v>
      </c>
      <c r="F6" s="887">
        <v>424957</v>
      </c>
      <c r="G6" s="830">
        <v>0.94940181633359766</v>
      </c>
      <c r="H6" s="887">
        <v>7238</v>
      </c>
      <c r="I6" s="825">
        <v>1</v>
      </c>
      <c r="J6" s="887">
        <v>6333.25</v>
      </c>
      <c r="K6" s="825">
        <v>0.875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3773</v>
      </c>
      <c r="B7" s="889">
        <v>53194</v>
      </c>
      <c r="C7" s="832">
        <v>1</v>
      </c>
      <c r="D7" s="889">
        <v>48764</v>
      </c>
      <c r="E7" s="832">
        <v>0.91671993081926528</v>
      </c>
      <c r="F7" s="889">
        <v>161903</v>
      </c>
      <c r="G7" s="837">
        <v>3.0436327405346466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3774</v>
      </c>
      <c r="B8" s="889">
        <v>10148</v>
      </c>
      <c r="C8" s="832">
        <v>1</v>
      </c>
      <c r="D8" s="889">
        <v>15127.99</v>
      </c>
      <c r="E8" s="832">
        <v>1.4907361056365787</v>
      </c>
      <c r="F8" s="889">
        <v>13627</v>
      </c>
      <c r="G8" s="837">
        <v>1.342826172644856</v>
      </c>
      <c r="H8" s="889"/>
      <c r="I8" s="832"/>
      <c r="J8" s="889">
        <v>242.64</v>
      </c>
      <c r="K8" s="832"/>
      <c r="L8" s="889">
        <v>1742.6399999999999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3775</v>
      </c>
      <c r="B9" s="889">
        <v>2642193</v>
      </c>
      <c r="C9" s="832">
        <v>1</v>
      </c>
      <c r="D9" s="889">
        <v>2349058</v>
      </c>
      <c r="E9" s="832">
        <v>0.88905617417047123</v>
      </c>
      <c r="F9" s="889">
        <v>2620795</v>
      </c>
      <c r="G9" s="837">
        <v>0.99190142430927641</v>
      </c>
      <c r="H9" s="889">
        <v>169560.53</v>
      </c>
      <c r="I9" s="832">
        <v>1</v>
      </c>
      <c r="J9" s="889">
        <v>162443.14000000001</v>
      </c>
      <c r="K9" s="832">
        <v>0.9580244883641259</v>
      </c>
      <c r="L9" s="889">
        <v>73231.929999999993</v>
      </c>
      <c r="M9" s="837">
        <v>0.43189255188103032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3776</v>
      </c>
      <c r="B10" s="889">
        <v>945234</v>
      </c>
      <c r="C10" s="832">
        <v>1</v>
      </c>
      <c r="D10" s="889">
        <v>895564</v>
      </c>
      <c r="E10" s="832">
        <v>0.94745216528394027</v>
      </c>
      <c r="F10" s="889">
        <v>817871</v>
      </c>
      <c r="G10" s="837">
        <v>0.86525770338350083</v>
      </c>
      <c r="H10" s="889">
        <v>50988.619999999995</v>
      </c>
      <c r="I10" s="832">
        <v>1</v>
      </c>
      <c r="J10" s="889">
        <v>36797.689999999995</v>
      </c>
      <c r="K10" s="832">
        <v>0.721684368002115</v>
      </c>
      <c r="L10" s="889">
        <v>4103.2299999999996</v>
      </c>
      <c r="M10" s="837">
        <v>8.0473446820094371E-2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3777</v>
      </c>
      <c r="B11" s="889">
        <v>1966414</v>
      </c>
      <c r="C11" s="832">
        <v>1</v>
      </c>
      <c r="D11" s="889">
        <v>2027524</v>
      </c>
      <c r="E11" s="832">
        <v>1.031076873944144</v>
      </c>
      <c r="F11" s="889">
        <v>2000799</v>
      </c>
      <c r="G11" s="837">
        <v>1.0174861448301324</v>
      </c>
      <c r="H11" s="889">
        <v>144340.53000000003</v>
      </c>
      <c r="I11" s="832">
        <v>1</v>
      </c>
      <c r="J11" s="889">
        <v>143951.5</v>
      </c>
      <c r="K11" s="832">
        <v>0.99730477642003923</v>
      </c>
      <c r="L11" s="889">
        <v>2552.64</v>
      </c>
      <c r="M11" s="837">
        <v>1.7684845690950416E-2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1822</v>
      </c>
      <c r="B12" s="889">
        <v>12116481</v>
      </c>
      <c r="C12" s="832">
        <v>1</v>
      </c>
      <c r="D12" s="889">
        <v>9637216</v>
      </c>
      <c r="E12" s="832">
        <v>0.7953807710340981</v>
      </c>
      <c r="F12" s="889">
        <v>11345478</v>
      </c>
      <c r="G12" s="837">
        <v>0.93636741558873404</v>
      </c>
      <c r="H12" s="889">
        <v>2512825.35</v>
      </c>
      <c r="I12" s="832">
        <v>1</v>
      </c>
      <c r="J12" s="889">
        <v>1083767.3999999999</v>
      </c>
      <c r="K12" s="832">
        <v>0.4312943595542762</v>
      </c>
      <c r="L12" s="889">
        <v>1514599.5099999993</v>
      </c>
      <c r="M12" s="837">
        <v>0.6027476243026596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3778</v>
      </c>
      <c r="B13" s="889">
        <v>1639975</v>
      </c>
      <c r="C13" s="832">
        <v>1</v>
      </c>
      <c r="D13" s="889">
        <v>1681530</v>
      </c>
      <c r="E13" s="832">
        <v>1.0253388008963551</v>
      </c>
      <c r="F13" s="889">
        <v>1852897</v>
      </c>
      <c r="G13" s="837">
        <v>1.1298324669583377</v>
      </c>
      <c r="H13" s="889">
        <v>69665.75</v>
      </c>
      <c r="I13" s="832">
        <v>1</v>
      </c>
      <c r="J13" s="889">
        <v>59713.5</v>
      </c>
      <c r="K13" s="832">
        <v>0.8571428571428571</v>
      </c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3779</v>
      </c>
      <c r="B14" s="889">
        <v>24814</v>
      </c>
      <c r="C14" s="832">
        <v>1</v>
      </c>
      <c r="D14" s="889">
        <v>14773</v>
      </c>
      <c r="E14" s="832">
        <v>0.59534939953252197</v>
      </c>
      <c r="F14" s="889">
        <v>7280</v>
      </c>
      <c r="G14" s="837">
        <v>0.29338276779237527</v>
      </c>
      <c r="H14" s="889">
        <v>1809.5</v>
      </c>
      <c r="I14" s="832">
        <v>1</v>
      </c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3780</v>
      </c>
      <c r="B15" s="889">
        <v>1397499</v>
      </c>
      <c r="C15" s="832">
        <v>1</v>
      </c>
      <c r="D15" s="889">
        <v>1364753</v>
      </c>
      <c r="E15" s="832">
        <v>0.97656814065698794</v>
      </c>
      <c r="F15" s="889">
        <v>1726047</v>
      </c>
      <c r="G15" s="837">
        <v>1.235097127082023</v>
      </c>
      <c r="H15" s="889">
        <v>22618.75</v>
      </c>
      <c r="I15" s="832">
        <v>1</v>
      </c>
      <c r="J15" s="889">
        <v>19904.5</v>
      </c>
      <c r="K15" s="832">
        <v>0.88</v>
      </c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3781</v>
      </c>
      <c r="B16" s="889">
        <v>2063919</v>
      </c>
      <c r="C16" s="832">
        <v>1</v>
      </c>
      <c r="D16" s="889">
        <v>2094510</v>
      </c>
      <c r="E16" s="832">
        <v>1.0148218025998113</v>
      </c>
      <c r="F16" s="889">
        <v>2063962</v>
      </c>
      <c r="G16" s="837">
        <v>1.0000208341509527</v>
      </c>
      <c r="H16" s="889">
        <v>120701.99999999999</v>
      </c>
      <c r="I16" s="832">
        <v>1</v>
      </c>
      <c r="J16" s="889">
        <v>96631.42</v>
      </c>
      <c r="K16" s="832">
        <v>0.8005784494043181</v>
      </c>
      <c r="L16" s="889">
        <v>9816.6200000000008</v>
      </c>
      <c r="M16" s="837">
        <v>8.1329389736706947E-2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3782</v>
      </c>
      <c r="B17" s="889">
        <v>1104668</v>
      </c>
      <c r="C17" s="832">
        <v>1</v>
      </c>
      <c r="D17" s="889">
        <v>1181750</v>
      </c>
      <c r="E17" s="832">
        <v>1.0697784311666492</v>
      </c>
      <c r="F17" s="889">
        <v>1174314</v>
      </c>
      <c r="G17" s="837">
        <v>1.0630469969257732</v>
      </c>
      <c r="H17" s="889">
        <v>37999.5</v>
      </c>
      <c r="I17" s="832">
        <v>1</v>
      </c>
      <c r="J17" s="889">
        <v>47951.75</v>
      </c>
      <c r="K17" s="832">
        <v>1.2619047619047619</v>
      </c>
      <c r="L17" s="889">
        <v>904.75</v>
      </c>
      <c r="M17" s="837">
        <v>2.3809523809523808E-2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3783</v>
      </c>
      <c r="B18" s="889">
        <v>852563</v>
      </c>
      <c r="C18" s="832">
        <v>1</v>
      </c>
      <c r="D18" s="889">
        <v>820248</v>
      </c>
      <c r="E18" s="832">
        <v>0.96209664271144768</v>
      </c>
      <c r="F18" s="889">
        <v>834291</v>
      </c>
      <c r="G18" s="837">
        <v>0.97856815273475395</v>
      </c>
      <c r="H18" s="889">
        <v>3619</v>
      </c>
      <c r="I18" s="832">
        <v>1</v>
      </c>
      <c r="J18" s="889">
        <v>5428.5</v>
      </c>
      <c r="K18" s="832">
        <v>1.5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3784</v>
      </c>
      <c r="B19" s="889">
        <v>160976</v>
      </c>
      <c r="C19" s="832">
        <v>1</v>
      </c>
      <c r="D19" s="889">
        <v>176582</v>
      </c>
      <c r="E19" s="832">
        <v>1.0969461286154458</v>
      </c>
      <c r="F19" s="889">
        <v>139029</v>
      </c>
      <c r="G19" s="837">
        <v>0.86366290627174236</v>
      </c>
      <c r="H19" s="889">
        <v>1809.5</v>
      </c>
      <c r="I19" s="832">
        <v>1</v>
      </c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3785</v>
      </c>
      <c r="B20" s="889">
        <v>190726</v>
      </c>
      <c r="C20" s="832">
        <v>1</v>
      </c>
      <c r="D20" s="889">
        <v>182767</v>
      </c>
      <c r="E20" s="832">
        <v>0.95826997892264298</v>
      </c>
      <c r="F20" s="889">
        <v>151726</v>
      </c>
      <c r="G20" s="837">
        <v>0.7955181779096715</v>
      </c>
      <c r="H20" s="889"/>
      <c r="I20" s="832"/>
      <c r="J20" s="889"/>
      <c r="K20" s="832"/>
      <c r="L20" s="889">
        <v>904.75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3786</v>
      </c>
      <c r="B21" s="889">
        <v>89117</v>
      </c>
      <c r="C21" s="832">
        <v>1</v>
      </c>
      <c r="D21" s="889">
        <v>92405</v>
      </c>
      <c r="E21" s="832">
        <v>1.0368953173917435</v>
      </c>
      <c r="F21" s="889">
        <v>103401</v>
      </c>
      <c r="G21" s="837">
        <v>1.1602836720266616</v>
      </c>
      <c r="H21" s="889">
        <v>2700.75</v>
      </c>
      <c r="I21" s="832">
        <v>1</v>
      </c>
      <c r="J21" s="889">
        <v>2052.14</v>
      </c>
      <c r="K21" s="832">
        <v>0.75984078496713869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3787</v>
      </c>
      <c r="B22" s="889">
        <v>13681</v>
      </c>
      <c r="C22" s="832">
        <v>1</v>
      </c>
      <c r="D22" s="889">
        <v>18308</v>
      </c>
      <c r="E22" s="832">
        <v>1.3382062714713836</v>
      </c>
      <c r="F22" s="889">
        <v>15689</v>
      </c>
      <c r="G22" s="837">
        <v>1.1467728967180761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3788</v>
      </c>
      <c r="B23" s="889">
        <v>6722</v>
      </c>
      <c r="C23" s="832">
        <v>1</v>
      </c>
      <c r="D23" s="889">
        <v>3300</v>
      </c>
      <c r="E23" s="832">
        <v>0.49092531984528415</v>
      </c>
      <c r="F23" s="889">
        <v>3828</v>
      </c>
      <c r="G23" s="837">
        <v>0.56947337102052964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3789</v>
      </c>
      <c r="B24" s="889">
        <v>26976</v>
      </c>
      <c r="C24" s="832">
        <v>1</v>
      </c>
      <c r="D24" s="889">
        <v>26993</v>
      </c>
      <c r="E24" s="832">
        <v>1.0006301897983392</v>
      </c>
      <c r="F24" s="889">
        <v>17373</v>
      </c>
      <c r="G24" s="837">
        <v>0.64401690391459077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3790</v>
      </c>
      <c r="B25" s="889">
        <v>254291</v>
      </c>
      <c r="C25" s="832">
        <v>1</v>
      </c>
      <c r="D25" s="889">
        <v>343869</v>
      </c>
      <c r="E25" s="832">
        <v>1.3522657113307195</v>
      </c>
      <c r="F25" s="889">
        <v>305992</v>
      </c>
      <c r="G25" s="837">
        <v>1.2033143131294461</v>
      </c>
      <c r="H25" s="889">
        <v>904.75</v>
      </c>
      <c r="I25" s="832">
        <v>1</v>
      </c>
      <c r="J25" s="889">
        <v>2714.25</v>
      </c>
      <c r="K25" s="832">
        <v>3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3791</v>
      </c>
      <c r="B26" s="889">
        <v>6552</v>
      </c>
      <c r="C26" s="832">
        <v>1</v>
      </c>
      <c r="D26" s="889">
        <v>13498</v>
      </c>
      <c r="E26" s="832">
        <v>2.0601343101343099</v>
      </c>
      <c r="F26" s="889">
        <v>26188</v>
      </c>
      <c r="G26" s="837">
        <v>3.996947496947497</v>
      </c>
      <c r="H26" s="889">
        <v>4367.5199999999986</v>
      </c>
      <c r="I26" s="832">
        <v>1</v>
      </c>
      <c r="J26" s="889">
        <v>2911.6800000000003</v>
      </c>
      <c r="K26" s="832">
        <v>0.66666666666666696</v>
      </c>
      <c r="L26" s="889">
        <v>2183.7600000000002</v>
      </c>
      <c r="M26" s="837">
        <v>0.50000000000000022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3792</v>
      </c>
      <c r="B27" s="889">
        <v>6536</v>
      </c>
      <c r="C27" s="832">
        <v>1</v>
      </c>
      <c r="D27" s="889">
        <v>1327</v>
      </c>
      <c r="E27" s="832">
        <v>0.20302937576499389</v>
      </c>
      <c r="F27" s="889">
        <v>866</v>
      </c>
      <c r="G27" s="837">
        <v>0.13249694002447981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3793</v>
      </c>
      <c r="B28" s="889">
        <v>1361522</v>
      </c>
      <c r="C28" s="832">
        <v>1</v>
      </c>
      <c r="D28" s="889">
        <v>1136881</v>
      </c>
      <c r="E28" s="832">
        <v>0.83500744020294937</v>
      </c>
      <c r="F28" s="889">
        <v>1265046</v>
      </c>
      <c r="G28" s="837">
        <v>0.92914106419139753</v>
      </c>
      <c r="H28" s="889">
        <v>12773.509999999997</v>
      </c>
      <c r="I28" s="832">
        <v>1</v>
      </c>
      <c r="J28" s="889">
        <v>11473.899999999998</v>
      </c>
      <c r="K28" s="832">
        <v>0.89825740927904707</v>
      </c>
      <c r="L28" s="889">
        <v>6000.1900000000005</v>
      </c>
      <c r="M28" s="837">
        <v>0.46973697910754381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3794</v>
      </c>
      <c r="B29" s="889">
        <v>5926</v>
      </c>
      <c r="C29" s="832">
        <v>1</v>
      </c>
      <c r="D29" s="889">
        <v>2636</v>
      </c>
      <c r="E29" s="832">
        <v>0.44481943975700305</v>
      </c>
      <c r="F29" s="889">
        <v>3324</v>
      </c>
      <c r="G29" s="837">
        <v>0.56091798852514341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3795</v>
      </c>
      <c r="B30" s="889">
        <v>36572</v>
      </c>
      <c r="C30" s="832">
        <v>1</v>
      </c>
      <c r="D30" s="889">
        <v>6048</v>
      </c>
      <c r="E30" s="832">
        <v>0.16537241605599912</v>
      </c>
      <c r="F30" s="889">
        <v>4322</v>
      </c>
      <c r="G30" s="837">
        <v>0.11817784097123482</v>
      </c>
      <c r="H30" s="889">
        <v>1809.5</v>
      </c>
      <c r="I30" s="832">
        <v>1</v>
      </c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3796</v>
      </c>
      <c r="B31" s="891">
        <v>2043098</v>
      </c>
      <c r="C31" s="840">
        <v>1</v>
      </c>
      <c r="D31" s="891">
        <v>1893419</v>
      </c>
      <c r="E31" s="840">
        <v>0.92673919704292207</v>
      </c>
      <c r="F31" s="891">
        <v>2161671</v>
      </c>
      <c r="G31" s="845">
        <v>1.0580358847201652</v>
      </c>
      <c r="H31" s="891">
        <v>88357.5</v>
      </c>
      <c r="I31" s="840">
        <v>1</v>
      </c>
      <c r="J31" s="891">
        <v>79310</v>
      </c>
      <c r="K31" s="840">
        <v>0.89760348583877991</v>
      </c>
      <c r="L31" s="891">
        <v>29356.699999999997</v>
      </c>
      <c r="M31" s="845">
        <v>0.33224910166086635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4242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47433.36</v>
      </c>
      <c r="G3" s="208">
        <f t="shared" si="0"/>
        <v>32721492.560000006</v>
      </c>
      <c r="H3" s="208"/>
      <c r="I3" s="208"/>
      <c r="J3" s="208">
        <f t="shared" si="0"/>
        <v>45362.25</v>
      </c>
      <c r="K3" s="208">
        <f t="shared" si="0"/>
        <v>28166721.250000007</v>
      </c>
      <c r="L3" s="208"/>
      <c r="M3" s="208"/>
      <c r="N3" s="208">
        <f t="shared" si="0"/>
        <v>47693.19</v>
      </c>
      <c r="O3" s="208">
        <f t="shared" si="0"/>
        <v>30888072.720000006</v>
      </c>
      <c r="P3" s="79">
        <f>IF(K3=0,0,O3/K3)</f>
        <v>1.0966158412917868</v>
      </c>
      <c r="Q3" s="209">
        <f>IF(N3=0,0,O3/N3)</f>
        <v>647.6411563160276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3797</v>
      </c>
      <c r="B6" s="825" t="s">
        <v>3665</v>
      </c>
      <c r="C6" s="825" t="s">
        <v>3690</v>
      </c>
      <c r="D6" s="825" t="s">
        <v>3738</v>
      </c>
      <c r="E6" s="825" t="s">
        <v>3739</v>
      </c>
      <c r="F6" s="225">
        <v>8</v>
      </c>
      <c r="G6" s="225">
        <v>7238</v>
      </c>
      <c r="H6" s="225">
        <v>1</v>
      </c>
      <c r="I6" s="225">
        <v>904.75</v>
      </c>
      <c r="J6" s="225">
        <v>7</v>
      </c>
      <c r="K6" s="225">
        <v>6333.25</v>
      </c>
      <c r="L6" s="225">
        <v>0.875</v>
      </c>
      <c r="M6" s="225">
        <v>904.75</v>
      </c>
      <c r="N6" s="225"/>
      <c r="O6" s="225"/>
      <c r="P6" s="830"/>
      <c r="Q6" s="848"/>
    </row>
    <row r="7" spans="1:17" ht="14.4" customHeight="1" x14ac:dyDescent="0.3">
      <c r="A7" s="831" t="s">
        <v>3797</v>
      </c>
      <c r="B7" s="832" t="s">
        <v>3665</v>
      </c>
      <c r="C7" s="832" t="s">
        <v>3661</v>
      </c>
      <c r="D7" s="832" t="s">
        <v>3798</v>
      </c>
      <c r="E7" s="832" t="s">
        <v>3799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199</v>
      </c>
      <c r="P7" s="837"/>
      <c r="Q7" s="850">
        <v>199</v>
      </c>
    </row>
    <row r="8" spans="1:17" ht="14.4" customHeight="1" x14ac:dyDescent="0.3">
      <c r="A8" s="831" t="s">
        <v>3797</v>
      </c>
      <c r="B8" s="832" t="s">
        <v>3665</v>
      </c>
      <c r="C8" s="832" t="s">
        <v>3661</v>
      </c>
      <c r="D8" s="832" t="s">
        <v>3704</v>
      </c>
      <c r="E8" s="832" t="s">
        <v>3705</v>
      </c>
      <c r="F8" s="849"/>
      <c r="G8" s="849"/>
      <c r="H8" s="849"/>
      <c r="I8" s="849"/>
      <c r="J8" s="849">
        <v>1</v>
      </c>
      <c r="K8" s="849">
        <v>37</v>
      </c>
      <c r="L8" s="849"/>
      <c r="M8" s="849">
        <v>37</v>
      </c>
      <c r="N8" s="849"/>
      <c r="O8" s="849"/>
      <c r="P8" s="837"/>
      <c r="Q8" s="850"/>
    </row>
    <row r="9" spans="1:17" ht="14.4" customHeight="1" x14ac:dyDescent="0.3">
      <c r="A9" s="831" t="s">
        <v>3797</v>
      </c>
      <c r="B9" s="832" t="s">
        <v>3665</v>
      </c>
      <c r="C9" s="832" t="s">
        <v>3661</v>
      </c>
      <c r="D9" s="832" t="s">
        <v>3710</v>
      </c>
      <c r="E9" s="832" t="s">
        <v>3711</v>
      </c>
      <c r="F9" s="849">
        <v>94</v>
      </c>
      <c r="G9" s="849">
        <v>23594</v>
      </c>
      <c r="H9" s="849">
        <v>1</v>
      </c>
      <c r="I9" s="849">
        <v>251</v>
      </c>
      <c r="J9" s="849">
        <v>97</v>
      </c>
      <c r="K9" s="849">
        <v>24444</v>
      </c>
      <c r="L9" s="849">
        <v>1.036026108332627</v>
      </c>
      <c r="M9" s="849">
        <v>252</v>
      </c>
      <c r="N9" s="849">
        <v>102</v>
      </c>
      <c r="O9" s="849">
        <v>25908</v>
      </c>
      <c r="P9" s="837">
        <v>1.098075781978469</v>
      </c>
      <c r="Q9" s="850">
        <v>254</v>
      </c>
    </row>
    <row r="10" spans="1:17" ht="14.4" customHeight="1" x14ac:dyDescent="0.3">
      <c r="A10" s="831" t="s">
        <v>3797</v>
      </c>
      <c r="B10" s="832" t="s">
        <v>3665</v>
      </c>
      <c r="C10" s="832" t="s">
        <v>3661</v>
      </c>
      <c r="D10" s="832" t="s">
        <v>3740</v>
      </c>
      <c r="E10" s="832" t="s">
        <v>3741</v>
      </c>
      <c r="F10" s="849">
        <v>134</v>
      </c>
      <c r="G10" s="849">
        <v>16884</v>
      </c>
      <c r="H10" s="849">
        <v>1</v>
      </c>
      <c r="I10" s="849">
        <v>126</v>
      </c>
      <c r="J10" s="849">
        <v>147</v>
      </c>
      <c r="K10" s="849">
        <v>18669</v>
      </c>
      <c r="L10" s="849">
        <v>1.105721393034826</v>
      </c>
      <c r="M10" s="849">
        <v>127</v>
      </c>
      <c r="N10" s="849">
        <v>156</v>
      </c>
      <c r="O10" s="849">
        <v>19656</v>
      </c>
      <c r="P10" s="837">
        <v>1.164179104477612</v>
      </c>
      <c r="Q10" s="850">
        <v>126</v>
      </c>
    </row>
    <row r="11" spans="1:17" ht="14.4" customHeight="1" x14ac:dyDescent="0.3">
      <c r="A11" s="831" t="s">
        <v>3797</v>
      </c>
      <c r="B11" s="832" t="s">
        <v>3665</v>
      </c>
      <c r="C11" s="832" t="s">
        <v>3661</v>
      </c>
      <c r="D11" s="832" t="s">
        <v>3744</v>
      </c>
      <c r="E11" s="832" t="s">
        <v>3745</v>
      </c>
      <c r="F11" s="849"/>
      <c r="G11" s="849"/>
      <c r="H11" s="849"/>
      <c r="I11" s="849"/>
      <c r="J11" s="849">
        <v>1</v>
      </c>
      <c r="K11" s="849">
        <v>496</v>
      </c>
      <c r="L11" s="849"/>
      <c r="M11" s="849">
        <v>496</v>
      </c>
      <c r="N11" s="849"/>
      <c r="O11" s="849"/>
      <c r="P11" s="837"/>
      <c r="Q11" s="850"/>
    </row>
    <row r="12" spans="1:17" ht="14.4" customHeight="1" x14ac:dyDescent="0.3">
      <c r="A12" s="831" t="s">
        <v>3797</v>
      </c>
      <c r="B12" s="832" t="s">
        <v>3665</v>
      </c>
      <c r="C12" s="832" t="s">
        <v>3661</v>
      </c>
      <c r="D12" s="832" t="s">
        <v>3746</v>
      </c>
      <c r="E12" s="832" t="s">
        <v>3745</v>
      </c>
      <c r="F12" s="849">
        <v>4</v>
      </c>
      <c r="G12" s="849">
        <v>2272</v>
      </c>
      <c r="H12" s="849">
        <v>1</v>
      </c>
      <c r="I12" s="849">
        <v>568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3797</v>
      </c>
      <c r="B13" s="832" t="s">
        <v>3665</v>
      </c>
      <c r="C13" s="832" t="s">
        <v>3661</v>
      </c>
      <c r="D13" s="832" t="s">
        <v>3800</v>
      </c>
      <c r="E13" s="832" t="s">
        <v>3801</v>
      </c>
      <c r="F13" s="849">
        <v>321</v>
      </c>
      <c r="G13" s="849">
        <v>262578</v>
      </c>
      <c r="H13" s="849">
        <v>1</v>
      </c>
      <c r="I13" s="849">
        <v>818</v>
      </c>
      <c r="J13" s="849">
        <v>209</v>
      </c>
      <c r="K13" s="849">
        <v>171171</v>
      </c>
      <c r="L13" s="849">
        <v>0.65188629664328313</v>
      </c>
      <c r="M13" s="849">
        <v>819</v>
      </c>
      <c r="N13" s="849">
        <v>300</v>
      </c>
      <c r="O13" s="849">
        <v>246900</v>
      </c>
      <c r="P13" s="837">
        <v>0.94029202751182506</v>
      </c>
      <c r="Q13" s="850">
        <v>823</v>
      </c>
    </row>
    <row r="14" spans="1:17" ht="14.4" customHeight="1" x14ac:dyDescent="0.3">
      <c r="A14" s="831" t="s">
        <v>3797</v>
      </c>
      <c r="B14" s="832" t="s">
        <v>3665</v>
      </c>
      <c r="C14" s="832" t="s">
        <v>3661</v>
      </c>
      <c r="D14" s="832" t="s">
        <v>3749</v>
      </c>
      <c r="E14" s="832" t="s">
        <v>3750</v>
      </c>
      <c r="F14" s="849">
        <v>2</v>
      </c>
      <c r="G14" s="849">
        <v>924</v>
      </c>
      <c r="H14" s="849">
        <v>1</v>
      </c>
      <c r="I14" s="849">
        <v>462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3797</v>
      </c>
      <c r="B15" s="832" t="s">
        <v>3665</v>
      </c>
      <c r="C15" s="832" t="s">
        <v>3661</v>
      </c>
      <c r="D15" s="832" t="s">
        <v>3752</v>
      </c>
      <c r="E15" s="832" t="s">
        <v>3731</v>
      </c>
      <c r="F15" s="849"/>
      <c r="G15" s="849"/>
      <c r="H15" s="849"/>
      <c r="I15" s="849"/>
      <c r="J15" s="849">
        <v>1</v>
      </c>
      <c r="K15" s="849">
        <v>730</v>
      </c>
      <c r="L15" s="849"/>
      <c r="M15" s="849">
        <v>730</v>
      </c>
      <c r="N15" s="849"/>
      <c r="O15" s="849"/>
      <c r="P15" s="837"/>
      <c r="Q15" s="850"/>
    </row>
    <row r="16" spans="1:17" ht="14.4" customHeight="1" x14ac:dyDescent="0.3">
      <c r="A16" s="831" t="s">
        <v>3797</v>
      </c>
      <c r="B16" s="832" t="s">
        <v>3665</v>
      </c>
      <c r="C16" s="832" t="s">
        <v>3661</v>
      </c>
      <c r="D16" s="832" t="s">
        <v>3755</v>
      </c>
      <c r="E16" s="832" t="s">
        <v>3756</v>
      </c>
      <c r="F16" s="849">
        <v>40</v>
      </c>
      <c r="G16" s="849">
        <v>8600</v>
      </c>
      <c r="H16" s="849">
        <v>1</v>
      </c>
      <c r="I16" s="849">
        <v>215</v>
      </c>
      <c r="J16" s="849">
        <v>33</v>
      </c>
      <c r="K16" s="849">
        <v>7095</v>
      </c>
      <c r="L16" s="849">
        <v>0.82499999999999996</v>
      </c>
      <c r="M16" s="849">
        <v>215</v>
      </c>
      <c r="N16" s="849">
        <v>35</v>
      </c>
      <c r="O16" s="849">
        <v>7595</v>
      </c>
      <c r="P16" s="837">
        <v>0.88313953488372088</v>
      </c>
      <c r="Q16" s="850">
        <v>217</v>
      </c>
    </row>
    <row r="17" spans="1:17" ht="14.4" customHeight="1" x14ac:dyDescent="0.3">
      <c r="A17" s="831" t="s">
        <v>3797</v>
      </c>
      <c r="B17" s="832" t="s">
        <v>3665</v>
      </c>
      <c r="C17" s="832" t="s">
        <v>3661</v>
      </c>
      <c r="D17" s="832" t="s">
        <v>3757</v>
      </c>
      <c r="E17" s="832" t="s">
        <v>3758</v>
      </c>
      <c r="F17" s="849">
        <v>413</v>
      </c>
      <c r="G17" s="849">
        <v>35105</v>
      </c>
      <c r="H17" s="849">
        <v>1</v>
      </c>
      <c r="I17" s="849">
        <v>85</v>
      </c>
      <c r="J17" s="849">
        <v>349</v>
      </c>
      <c r="K17" s="849">
        <v>30014</v>
      </c>
      <c r="L17" s="849">
        <v>0.85497792337273892</v>
      </c>
      <c r="M17" s="849">
        <v>86</v>
      </c>
      <c r="N17" s="849">
        <v>385</v>
      </c>
      <c r="O17" s="849">
        <v>33880</v>
      </c>
      <c r="P17" s="837">
        <v>0.96510468594217347</v>
      </c>
      <c r="Q17" s="850">
        <v>88</v>
      </c>
    </row>
    <row r="18" spans="1:17" ht="14.4" customHeight="1" x14ac:dyDescent="0.3">
      <c r="A18" s="831" t="s">
        <v>3797</v>
      </c>
      <c r="B18" s="832" t="s">
        <v>3665</v>
      </c>
      <c r="C18" s="832" t="s">
        <v>3661</v>
      </c>
      <c r="D18" s="832" t="s">
        <v>3802</v>
      </c>
      <c r="E18" s="832" t="s">
        <v>3801</v>
      </c>
      <c r="F18" s="849">
        <v>73</v>
      </c>
      <c r="G18" s="849">
        <v>69496</v>
      </c>
      <c r="H18" s="849">
        <v>1</v>
      </c>
      <c r="I18" s="849">
        <v>952</v>
      </c>
      <c r="J18" s="849">
        <v>54</v>
      </c>
      <c r="K18" s="849">
        <v>51462</v>
      </c>
      <c r="L18" s="849">
        <v>0.74050305053528265</v>
      </c>
      <c r="M18" s="849">
        <v>953</v>
      </c>
      <c r="N18" s="849">
        <v>37</v>
      </c>
      <c r="O18" s="849">
        <v>35372</v>
      </c>
      <c r="P18" s="837">
        <v>0.50897893403936922</v>
      </c>
      <c r="Q18" s="850">
        <v>956</v>
      </c>
    </row>
    <row r="19" spans="1:17" ht="14.4" customHeight="1" x14ac:dyDescent="0.3">
      <c r="A19" s="831" t="s">
        <v>3797</v>
      </c>
      <c r="B19" s="832" t="s">
        <v>3665</v>
      </c>
      <c r="C19" s="832" t="s">
        <v>3661</v>
      </c>
      <c r="D19" s="832" t="s">
        <v>3722</v>
      </c>
      <c r="E19" s="832" t="s">
        <v>3723</v>
      </c>
      <c r="F19" s="849"/>
      <c r="G19" s="849"/>
      <c r="H19" s="849"/>
      <c r="I19" s="849"/>
      <c r="J19" s="849">
        <v>4</v>
      </c>
      <c r="K19" s="849">
        <v>484</v>
      </c>
      <c r="L19" s="849"/>
      <c r="M19" s="849">
        <v>121</v>
      </c>
      <c r="N19" s="849">
        <v>4</v>
      </c>
      <c r="O19" s="849">
        <v>488</v>
      </c>
      <c r="P19" s="837"/>
      <c r="Q19" s="850">
        <v>122</v>
      </c>
    </row>
    <row r="20" spans="1:17" ht="14.4" customHeight="1" x14ac:dyDescent="0.3">
      <c r="A20" s="831" t="s">
        <v>3797</v>
      </c>
      <c r="B20" s="832" t="s">
        <v>3665</v>
      </c>
      <c r="C20" s="832" t="s">
        <v>3661</v>
      </c>
      <c r="D20" s="832" t="s">
        <v>3803</v>
      </c>
      <c r="E20" s="832" t="s">
        <v>3801</v>
      </c>
      <c r="F20" s="849">
        <v>25</v>
      </c>
      <c r="G20" s="849">
        <v>18625</v>
      </c>
      <c r="H20" s="849">
        <v>1</v>
      </c>
      <c r="I20" s="849">
        <v>745</v>
      </c>
      <c r="J20" s="849">
        <v>81</v>
      </c>
      <c r="K20" s="849">
        <v>60426</v>
      </c>
      <c r="L20" s="849">
        <v>3.2443489932885905</v>
      </c>
      <c r="M20" s="849">
        <v>746</v>
      </c>
      <c r="N20" s="849">
        <v>51</v>
      </c>
      <c r="O20" s="849">
        <v>38148</v>
      </c>
      <c r="P20" s="837">
        <v>2.048214765100671</v>
      </c>
      <c r="Q20" s="850">
        <v>748</v>
      </c>
    </row>
    <row r="21" spans="1:17" ht="14.4" customHeight="1" x14ac:dyDescent="0.3">
      <c r="A21" s="831" t="s">
        <v>3797</v>
      </c>
      <c r="B21" s="832" t="s">
        <v>3665</v>
      </c>
      <c r="C21" s="832" t="s">
        <v>3661</v>
      </c>
      <c r="D21" s="832" t="s">
        <v>3804</v>
      </c>
      <c r="E21" s="832" t="s">
        <v>3805</v>
      </c>
      <c r="F21" s="849">
        <v>11</v>
      </c>
      <c r="G21" s="849">
        <v>5973</v>
      </c>
      <c r="H21" s="849">
        <v>1</v>
      </c>
      <c r="I21" s="849">
        <v>543</v>
      </c>
      <c r="J21" s="849">
        <v>9</v>
      </c>
      <c r="K21" s="849">
        <v>4896</v>
      </c>
      <c r="L21" s="849">
        <v>0.81968859869412358</v>
      </c>
      <c r="M21" s="849">
        <v>544</v>
      </c>
      <c r="N21" s="849">
        <v>15</v>
      </c>
      <c r="O21" s="849">
        <v>8190</v>
      </c>
      <c r="P21" s="837">
        <v>1.3711702661978904</v>
      </c>
      <c r="Q21" s="850">
        <v>546</v>
      </c>
    </row>
    <row r="22" spans="1:17" ht="14.4" customHeight="1" x14ac:dyDescent="0.3">
      <c r="A22" s="831" t="s">
        <v>3797</v>
      </c>
      <c r="B22" s="832" t="s">
        <v>3665</v>
      </c>
      <c r="C22" s="832" t="s">
        <v>3661</v>
      </c>
      <c r="D22" s="832" t="s">
        <v>3759</v>
      </c>
      <c r="E22" s="832" t="s">
        <v>3760</v>
      </c>
      <c r="F22" s="849"/>
      <c r="G22" s="849"/>
      <c r="H22" s="849"/>
      <c r="I22" s="849"/>
      <c r="J22" s="849">
        <v>2</v>
      </c>
      <c r="K22" s="849">
        <v>616</v>
      </c>
      <c r="L22" s="849"/>
      <c r="M22" s="849">
        <v>308</v>
      </c>
      <c r="N22" s="849"/>
      <c r="O22" s="849"/>
      <c r="P22" s="837"/>
      <c r="Q22" s="850"/>
    </row>
    <row r="23" spans="1:17" ht="14.4" customHeight="1" x14ac:dyDescent="0.3">
      <c r="A23" s="831" t="s">
        <v>3797</v>
      </c>
      <c r="B23" s="832" t="s">
        <v>3665</v>
      </c>
      <c r="C23" s="832" t="s">
        <v>3661</v>
      </c>
      <c r="D23" s="832" t="s">
        <v>3761</v>
      </c>
      <c r="E23" s="832" t="s">
        <v>3756</v>
      </c>
      <c r="F23" s="849">
        <v>2</v>
      </c>
      <c r="G23" s="849">
        <v>356</v>
      </c>
      <c r="H23" s="849">
        <v>1</v>
      </c>
      <c r="I23" s="849">
        <v>178</v>
      </c>
      <c r="J23" s="849">
        <v>12</v>
      </c>
      <c r="K23" s="849">
        <v>2148</v>
      </c>
      <c r="L23" s="849">
        <v>6.0337078651685392</v>
      </c>
      <c r="M23" s="849">
        <v>179</v>
      </c>
      <c r="N23" s="849">
        <v>9</v>
      </c>
      <c r="O23" s="849">
        <v>1611</v>
      </c>
      <c r="P23" s="837">
        <v>4.5252808988764048</v>
      </c>
      <c r="Q23" s="850">
        <v>179</v>
      </c>
    </row>
    <row r="24" spans="1:17" ht="14.4" customHeight="1" x14ac:dyDescent="0.3">
      <c r="A24" s="831" t="s">
        <v>3797</v>
      </c>
      <c r="B24" s="832" t="s">
        <v>3665</v>
      </c>
      <c r="C24" s="832" t="s">
        <v>3661</v>
      </c>
      <c r="D24" s="832" t="s">
        <v>3762</v>
      </c>
      <c r="E24" s="832" t="s">
        <v>3760</v>
      </c>
      <c r="F24" s="849">
        <v>7</v>
      </c>
      <c r="G24" s="849">
        <v>2660</v>
      </c>
      <c r="H24" s="849">
        <v>1</v>
      </c>
      <c r="I24" s="849">
        <v>380</v>
      </c>
      <c r="J24" s="849">
        <v>5</v>
      </c>
      <c r="K24" s="849">
        <v>1905</v>
      </c>
      <c r="L24" s="849">
        <v>0.71616541353383456</v>
      </c>
      <c r="M24" s="849">
        <v>381</v>
      </c>
      <c r="N24" s="849">
        <v>2</v>
      </c>
      <c r="O24" s="849">
        <v>770</v>
      </c>
      <c r="P24" s="837">
        <v>0.28947368421052633</v>
      </c>
      <c r="Q24" s="850">
        <v>385</v>
      </c>
    </row>
    <row r="25" spans="1:17" ht="14.4" customHeight="1" x14ac:dyDescent="0.3">
      <c r="A25" s="831" t="s">
        <v>3797</v>
      </c>
      <c r="B25" s="832" t="s">
        <v>3665</v>
      </c>
      <c r="C25" s="832" t="s">
        <v>3661</v>
      </c>
      <c r="D25" s="832" t="s">
        <v>3806</v>
      </c>
      <c r="E25" s="832" t="s">
        <v>3801</v>
      </c>
      <c r="F25" s="849"/>
      <c r="G25" s="849"/>
      <c r="H25" s="849"/>
      <c r="I25" s="849"/>
      <c r="J25" s="849"/>
      <c r="K25" s="849"/>
      <c r="L25" s="849"/>
      <c r="M25" s="849"/>
      <c r="N25" s="849">
        <v>6</v>
      </c>
      <c r="O25" s="849">
        <v>6240</v>
      </c>
      <c r="P25" s="837"/>
      <c r="Q25" s="850">
        <v>1040</v>
      </c>
    </row>
    <row r="26" spans="1:17" ht="14.4" customHeight="1" x14ac:dyDescent="0.3">
      <c r="A26" s="831" t="s">
        <v>3797</v>
      </c>
      <c r="B26" s="832" t="s">
        <v>3665</v>
      </c>
      <c r="C26" s="832" t="s">
        <v>3661</v>
      </c>
      <c r="D26" s="832" t="s">
        <v>3807</v>
      </c>
      <c r="E26" s="832" t="s">
        <v>3808</v>
      </c>
      <c r="F26" s="849"/>
      <c r="G26" s="849"/>
      <c r="H26" s="849"/>
      <c r="I26" s="849"/>
      <c r="J26" s="849">
        <v>2</v>
      </c>
      <c r="K26" s="849">
        <v>1650</v>
      </c>
      <c r="L26" s="849"/>
      <c r="M26" s="849">
        <v>825</v>
      </c>
      <c r="N26" s="849"/>
      <c r="O26" s="849"/>
      <c r="P26" s="837"/>
      <c r="Q26" s="850"/>
    </row>
    <row r="27" spans="1:17" ht="14.4" customHeight="1" x14ac:dyDescent="0.3">
      <c r="A27" s="831" t="s">
        <v>3797</v>
      </c>
      <c r="B27" s="832" t="s">
        <v>3665</v>
      </c>
      <c r="C27" s="832" t="s">
        <v>3661</v>
      </c>
      <c r="D27" s="832" t="s">
        <v>3809</v>
      </c>
      <c r="E27" s="832" t="s">
        <v>3810</v>
      </c>
      <c r="F27" s="849">
        <v>1</v>
      </c>
      <c r="G27" s="849">
        <v>538</v>
      </c>
      <c r="H27" s="849">
        <v>1</v>
      </c>
      <c r="I27" s="849">
        <v>538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3811</v>
      </c>
      <c r="B28" s="832" t="s">
        <v>3665</v>
      </c>
      <c r="C28" s="832" t="s">
        <v>3661</v>
      </c>
      <c r="D28" s="832" t="s">
        <v>3704</v>
      </c>
      <c r="E28" s="832" t="s">
        <v>3705</v>
      </c>
      <c r="F28" s="849">
        <v>5</v>
      </c>
      <c r="G28" s="849">
        <v>185</v>
      </c>
      <c r="H28" s="849">
        <v>1</v>
      </c>
      <c r="I28" s="849">
        <v>37</v>
      </c>
      <c r="J28" s="849">
        <v>1</v>
      </c>
      <c r="K28" s="849">
        <v>37</v>
      </c>
      <c r="L28" s="849">
        <v>0.2</v>
      </c>
      <c r="M28" s="849">
        <v>37</v>
      </c>
      <c r="N28" s="849">
        <v>1</v>
      </c>
      <c r="O28" s="849">
        <v>38</v>
      </c>
      <c r="P28" s="837">
        <v>0.20540540540540542</v>
      </c>
      <c r="Q28" s="850">
        <v>38</v>
      </c>
    </row>
    <row r="29" spans="1:17" ht="14.4" customHeight="1" x14ac:dyDescent="0.3">
      <c r="A29" s="831" t="s">
        <v>3811</v>
      </c>
      <c r="B29" s="832" t="s">
        <v>3665</v>
      </c>
      <c r="C29" s="832" t="s">
        <v>3661</v>
      </c>
      <c r="D29" s="832" t="s">
        <v>3710</v>
      </c>
      <c r="E29" s="832" t="s">
        <v>3711</v>
      </c>
      <c r="F29" s="849">
        <v>50</v>
      </c>
      <c r="G29" s="849">
        <v>12550</v>
      </c>
      <c r="H29" s="849">
        <v>1</v>
      </c>
      <c r="I29" s="849">
        <v>251</v>
      </c>
      <c r="J29" s="849">
        <v>50</v>
      </c>
      <c r="K29" s="849">
        <v>12600</v>
      </c>
      <c r="L29" s="849">
        <v>1.0039840637450199</v>
      </c>
      <c r="M29" s="849">
        <v>252</v>
      </c>
      <c r="N29" s="849">
        <v>97</v>
      </c>
      <c r="O29" s="849">
        <v>24638</v>
      </c>
      <c r="P29" s="837">
        <v>1.963187250996016</v>
      </c>
      <c r="Q29" s="850">
        <v>254</v>
      </c>
    </row>
    <row r="30" spans="1:17" ht="14.4" customHeight="1" x14ac:dyDescent="0.3">
      <c r="A30" s="831" t="s">
        <v>3811</v>
      </c>
      <c r="B30" s="832" t="s">
        <v>3665</v>
      </c>
      <c r="C30" s="832" t="s">
        <v>3661</v>
      </c>
      <c r="D30" s="832" t="s">
        <v>3740</v>
      </c>
      <c r="E30" s="832" t="s">
        <v>3741</v>
      </c>
      <c r="F30" s="849">
        <v>50</v>
      </c>
      <c r="G30" s="849">
        <v>6300</v>
      </c>
      <c r="H30" s="849">
        <v>1</v>
      </c>
      <c r="I30" s="849">
        <v>126</v>
      </c>
      <c r="J30" s="849">
        <v>43</v>
      </c>
      <c r="K30" s="849">
        <v>5461</v>
      </c>
      <c r="L30" s="849">
        <v>0.86682539682539683</v>
      </c>
      <c r="M30" s="849">
        <v>127</v>
      </c>
      <c r="N30" s="849">
        <v>145</v>
      </c>
      <c r="O30" s="849">
        <v>18270</v>
      </c>
      <c r="P30" s="837">
        <v>2.9</v>
      </c>
      <c r="Q30" s="850">
        <v>126</v>
      </c>
    </row>
    <row r="31" spans="1:17" ht="14.4" customHeight="1" x14ac:dyDescent="0.3">
      <c r="A31" s="831" t="s">
        <v>3811</v>
      </c>
      <c r="B31" s="832" t="s">
        <v>3665</v>
      </c>
      <c r="C31" s="832" t="s">
        <v>3661</v>
      </c>
      <c r="D31" s="832" t="s">
        <v>3742</v>
      </c>
      <c r="E31" s="832" t="s">
        <v>3743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334</v>
      </c>
      <c r="P31" s="837"/>
      <c r="Q31" s="850">
        <v>334</v>
      </c>
    </row>
    <row r="32" spans="1:17" ht="14.4" customHeight="1" x14ac:dyDescent="0.3">
      <c r="A32" s="831" t="s">
        <v>3811</v>
      </c>
      <c r="B32" s="832" t="s">
        <v>3665</v>
      </c>
      <c r="C32" s="832" t="s">
        <v>3661</v>
      </c>
      <c r="D32" s="832" t="s">
        <v>3744</v>
      </c>
      <c r="E32" s="832" t="s">
        <v>3745</v>
      </c>
      <c r="F32" s="849">
        <v>14</v>
      </c>
      <c r="G32" s="849">
        <v>6930</v>
      </c>
      <c r="H32" s="849">
        <v>1</v>
      </c>
      <c r="I32" s="849">
        <v>495</v>
      </c>
      <c r="J32" s="849">
        <v>4</v>
      </c>
      <c r="K32" s="849">
        <v>1984</v>
      </c>
      <c r="L32" s="849">
        <v>0.28629148629148632</v>
      </c>
      <c r="M32" s="849">
        <v>496</v>
      </c>
      <c r="N32" s="849">
        <v>10</v>
      </c>
      <c r="O32" s="849">
        <v>4980</v>
      </c>
      <c r="P32" s="837">
        <v>0.7186147186147186</v>
      </c>
      <c r="Q32" s="850">
        <v>498</v>
      </c>
    </row>
    <row r="33" spans="1:17" ht="14.4" customHeight="1" x14ac:dyDescent="0.3">
      <c r="A33" s="831" t="s">
        <v>3811</v>
      </c>
      <c r="B33" s="832" t="s">
        <v>3665</v>
      </c>
      <c r="C33" s="832" t="s">
        <v>3661</v>
      </c>
      <c r="D33" s="832" t="s">
        <v>3769</v>
      </c>
      <c r="E33" s="832" t="s">
        <v>3748</v>
      </c>
      <c r="F33" s="849"/>
      <c r="G33" s="849"/>
      <c r="H33" s="849"/>
      <c r="I33" s="849"/>
      <c r="J33" s="849"/>
      <c r="K33" s="849"/>
      <c r="L33" s="849"/>
      <c r="M33" s="849"/>
      <c r="N33" s="849">
        <v>5</v>
      </c>
      <c r="O33" s="849">
        <v>3455</v>
      </c>
      <c r="P33" s="837"/>
      <c r="Q33" s="850">
        <v>691</v>
      </c>
    </row>
    <row r="34" spans="1:17" ht="14.4" customHeight="1" x14ac:dyDescent="0.3">
      <c r="A34" s="831" t="s">
        <v>3811</v>
      </c>
      <c r="B34" s="832" t="s">
        <v>3665</v>
      </c>
      <c r="C34" s="832" t="s">
        <v>3661</v>
      </c>
      <c r="D34" s="832" t="s">
        <v>3746</v>
      </c>
      <c r="E34" s="832" t="s">
        <v>3745</v>
      </c>
      <c r="F34" s="849">
        <v>2</v>
      </c>
      <c r="G34" s="849">
        <v>1136</v>
      </c>
      <c r="H34" s="849">
        <v>1</v>
      </c>
      <c r="I34" s="849">
        <v>568</v>
      </c>
      <c r="J34" s="849">
        <v>3</v>
      </c>
      <c r="K34" s="849">
        <v>1707</v>
      </c>
      <c r="L34" s="849">
        <v>1.5026408450704225</v>
      </c>
      <c r="M34" s="849">
        <v>569</v>
      </c>
      <c r="N34" s="849">
        <v>21</v>
      </c>
      <c r="O34" s="849">
        <v>12033</v>
      </c>
      <c r="P34" s="837">
        <v>10.592429577464788</v>
      </c>
      <c r="Q34" s="850">
        <v>573</v>
      </c>
    </row>
    <row r="35" spans="1:17" ht="14.4" customHeight="1" x14ac:dyDescent="0.3">
      <c r="A35" s="831" t="s">
        <v>3811</v>
      </c>
      <c r="B35" s="832" t="s">
        <v>3665</v>
      </c>
      <c r="C35" s="832" t="s">
        <v>3661</v>
      </c>
      <c r="D35" s="832" t="s">
        <v>3800</v>
      </c>
      <c r="E35" s="832" t="s">
        <v>3801</v>
      </c>
      <c r="F35" s="849">
        <v>5</v>
      </c>
      <c r="G35" s="849">
        <v>4090</v>
      </c>
      <c r="H35" s="849">
        <v>1</v>
      </c>
      <c r="I35" s="849">
        <v>818</v>
      </c>
      <c r="J35" s="849">
        <v>5</v>
      </c>
      <c r="K35" s="849">
        <v>4095</v>
      </c>
      <c r="L35" s="849">
        <v>1.0012224938875305</v>
      </c>
      <c r="M35" s="849">
        <v>819</v>
      </c>
      <c r="N35" s="849">
        <v>59</v>
      </c>
      <c r="O35" s="849">
        <v>48557</v>
      </c>
      <c r="P35" s="837">
        <v>11.872127139364304</v>
      </c>
      <c r="Q35" s="850">
        <v>823</v>
      </c>
    </row>
    <row r="36" spans="1:17" ht="14.4" customHeight="1" x14ac:dyDescent="0.3">
      <c r="A36" s="831" t="s">
        <v>3811</v>
      </c>
      <c r="B36" s="832" t="s">
        <v>3665</v>
      </c>
      <c r="C36" s="832" t="s">
        <v>3661</v>
      </c>
      <c r="D36" s="832" t="s">
        <v>3749</v>
      </c>
      <c r="E36" s="832" t="s">
        <v>3750</v>
      </c>
      <c r="F36" s="849">
        <v>3</v>
      </c>
      <c r="G36" s="849">
        <v>1386</v>
      </c>
      <c r="H36" s="849">
        <v>1</v>
      </c>
      <c r="I36" s="849">
        <v>462</v>
      </c>
      <c r="J36" s="849">
        <v>1</v>
      </c>
      <c r="K36" s="849">
        <v>464</v>
      </c>
      <c r="L36" s="849">
        <v>0.33477633477633478</v>
      </c>
      <c r="M36" s="849">
        <v>464</v>
      </c>
      <c r="N36" s="849">
        <v>1</v>
      </c>
      <c r="O36" s="849">
        <v>468</v>
      </c>
      <c r="P36" s="837">
        <v>0.33766233766233766</v>
      </c>
      <c r="Q36" s="850">
        <v>468</v>
      </c>
    </row>
    <row r="37" spans="1:17" ht="14.4" customHeight="1" x14ac:dyDescent="0.3">
      <c r="A37" s="831" t="s">
        <v>3811</v>
      </c>
      <c r="B37" s="832" t="s">
        <v>3665</v>
      </c>
      <c r="C37" s="832" t="s">
        <v>3661</v>
      </c>
      <c r="D37" s="832" t="s">
        <v>3751</v>
      </c>
      <c r="E37" s="832" t="s">
        <v>3733</v>
      </c>
      <c r="F37" s="849"/>
      <c r="G37" s="849"/>
      <c r="H37" s="849"/>
      <c r="I37" s="849"/>
      <c r="J37" s="849">
        <v>1</v>
      </c>
      <c r="K37" s="849">
        <v>447</v>
      </c>
      <c r="L37" s="849"/>
      <c r="M37" s="849">
        <v>447</v>
      </c>
      <c r="N37" s="849"/>
      <c r="O37" s="849"/>
      <c r="P37" s="837"/>
      <c r="Q37" s="850"/>
    </row>
    <row r="38" spans="1:17" ht="14.4" customHeight="1" x14ac:dyDescent="0.3">
      <c r="A38" s="831" t="s">
        <v>3811</v>
      </c>
      <c r="B38" s="832" t="s">
        <v>3665</v>
      </c>
      <c r="C38" s="832" t="s">
        <v>3661</v>
      </c>
      <c r="D38" s="832" t="s">
        <v>3755</v>
      </c>
      <c r="E38" s="832" t="s">
        <v>3756</v>
      </c>
      <c r="F38" s="849">
        <v>2</v>
      </c>
      <c r="G38" s="849">
        <v>430</v>
      </c>
      <c r="H38" s="849">
        <v>1</v>
      </c>
      <c r="I38" s="849">
        <v>215</v>
      </c>
      <c r="J38" s="849">
        <v>2</v>
      </c>
      <c r="K38" s="849">
        <v>430</v>
      </c>
      <c r="L38" s="849">
        <v>1</v>
      </c>
      <c r="M38" s="849">
        <v>215</v>
      </c>
      <c r="N38" s="849">
        <v>18</v>
      </c>
      <c r="O38" s="849">
        <v>3906</v>
      </c>
      <c r="P38" s="837">
        <v>9.083720930232559</v>
      </c>
      <c r="Q38" s="850">
        <v>217</v>
      </c>
    </row>
    <row r="39" spans="1:17" ht="14.4" customHeight="1" x14ac:dyDescent="0.3">
      <c r="A39" s="831" t="s">
        <v>3811</v>
      </c>
      <c r="B39" s="832" t="s">
        <v>3665</v>
      </c>
      <c r="C39" s="832" t="s">
        <v>3661</v>
      </c>
      <c r="D39" s="832" t="s">
        <v>3714</v>
      </c>
      <c r="E39" s="832" t="s">
        <v>3715</v>
      </c>
      <c r="F39" s="849">
        <v>5</v>
      </c>
      <c r="G39" s="849">
        <v>1775</v>
      </c>
      <c r="H39" s="849">
        <v>1</v>
      </c>
      <c r="I39" s="849">
        <v>355</v>
      </c>
      <c r="J39" s="849"/>
      <c r="K39" s="849"/>
      <c r="L39" s="849"/>
      <c r="M39" s="849"/>
      <c r="N39" s="849">
        <v>1</v>
      </c>
      <c r="O39" s="849">
        <v>358</v>
      </c>
      <c r="P39" s="837">
        <v>0.20169014084507042</v>
      </c>
      <c r="Q39" s="850">
        <v>358</v>
      </c>
    </row>
    <row r="40" spans="1:17" ht="14.4" customHeight="1" x14ac:dyDescent="0.3">
      <c r="A40" s="831" t="s">
        <v>3811</v>
      </c>
      <c r="B40" s="832" t="s">
        <v>3665</v>
      </c>
      <c r="C40" s="832" t="s">
        <v>3661</v>
      </c>
      <c r="D40" s="832" t="s">
        <v>3757</v>
      </c>
      <c r="E40" s="832" t="s">
        <v>3758</v>
      </c>
      <c r="F40" s="849">
        <v>6</v>
      </c>
      <c r="G40" s="849">
        <v>510</v>
      </c>
      <c r="H40" s="849">
        <v>1</v>
      </c>
      <c r="I40" s="849">
        <v>85</v>
      </c>
      <c r="J40" s="849">
        <v>8</v>
      </c>
      <c r="K40" s="849">
        <v>688</v>
      </c>
      <c r="L40" s="849">
        <v>1.3490196078431373</v>
      </c>
      <c r="M40" s="849">
        <v>86</v>
      </c>
      <c r="N40" s="849">
        <v>91</v>
      </c>
      <c r="O40" s="849">
        <v>8008</v>
      </c>
      <c r="P40" s="837">
        <v>15.701960784313725</v>
      </c>
      <c r="Q40" s="850">
        <v>88</v>
      </c>
    </row>
    <row r="41" spans="1:17" ht="14.4" customHeight="1" x14ac:dyDescent="0.3">
      <c r="A41" s="831" t="s">
        <v>3811</v>
      </c>
      <c r="B41" s="832" t="s">
        <v>3665</v>
      </c>
      <c r="C41" s="832" t="s">
        <v>3661</v>
      </c>
      <c r="D41" s="832" t="s">
        <v>3716</v>
      </c>
      <c r="E41" s="832" t="s">
        <v>3717</v>
      </c>
      <c r="F41" s="849">
        <v>3</v>
      </c>
      <c r="G41" s="849">
        <v>2160</v>
      </c>
      <c r="H41" s="849">
        <v>1</v>
      </c>
      <c r="I41" s="849">
        <v>720</v>
      </c>
      <c r="J41" s="849">
        <v>3</v>
      </c>
      <c r="K41" s="849">
        <v>2160</v>
      </c>
      <c r="L41" s="849">
        <v>1</v>
      </c>
      <c r="M41" s="849">
        <v>720</v>
      </c>
      <c r="N41" s="849">
        <v>3</v>
      </c>
      <c r="O41" s="849">
        <v>2169</v>
      </c>
      <c r="P41" s="837">
        <v>1.0041666666666667</v>
      </c>
      <c r="Q41" s="850">
        <v>723</v>
      </c>
    </row>
    <row r="42" spans="1:17" ht="14.4" customHeight="1" x14ac:dyDescent="0.3">
      <c r="A42" s="831" t="s">
        <v>3811</v>
      </c>
      <c r="B42" s="832" t="s">
        <v>3665</v>
      </c>
      <c r="C42" s="832" t="s">
        <v>3661</v>
      </c>
      <c r="D42" s="832" t="s">
        <v>3802</v>
      </c>
      <c r="E42" s="832" t="s">
        <v>3801</v>
      </c>
      <c r="F42" s="849"/>
      <c r="G42" s="849"/>
      <c r="H42" s="849"/>
      <c r="I42" s="849"/>
      <c r="J42" s="849"/>
      <c r="K42" s="849"/>
      <c r="L42" s="849"/>
      <c r="M42" s="849"/>
      <c r="N42" s="849">
        <v>10</v>
      </c>
      <c r="O42" s="849">
        <v>9560</v>
      </c>
      <c r="P42" s="837"/>
      <c r="Q42" s="850">
        <v>956</v>
      </c>
    </row>
    <row r="43" spans="1:17" ht="14.4" customHeight="1" x14ac:dyDescent="0.3">
      <c r="A43" s="831" t="s">
        <v>3811</v>
      </c>
      <c r="B43" s="832" t="s">
        <v>3665</v>
      </c>
      <c r="C43" s="832" t="s">
        <v>3661</v>
      </c>
      <c r="D43" s="832" t="s">
        <v>3722</v>
      </c>
      <c r="E43" s="832" t="s">
        <v>3723</v>
      </c>
      <c r="F43" s="849">
        <v>2</v>
      </c>
      <c r="G43" s="849">
        <v>240</v>
      </c>
      <c r="H43" s="849">
        <v>1</v>
      </c>
      <c r="I43" s="849">
        <v>120</v>
      </c>
      <c r="J43" s="849">
        <v>5</v>
      </c>
      <c r="K43" s="849">
        <v>605</v>
      </c>
      <c r="L43" s="849">
        <v>2.5208333333333335</v>
      </c>
      <c r="M43" s="849">
        <v>121</v>
      </c>
      <c r="N43" s="849"/>
      <c r="O43" s="849"/>
      <c r="P43" s="837"/>
      <c r="Q43" s="850"/>
    </row>
    <row r="44" spans="1:17" ht="14.4" customHeight="1" x14ac:dyDescent="0.3">
      <c r="A44" s="831" t="s">
        <v>3811</v>
      </c>
      <c r="B44" s="832" t="s">
        <v>3665</v>
      </c>
      <c r="C44" s="832" t="s">
        <v>3661</v>
      </c>
      <c r="D44" s="832" t="s">
        <v>3803</v>
      </c>
      <c r="E44" s="832" t="s">
        <v>3801</v>
      </c>
      <c r="F44" s="849"/>
      <c r="G44" s="849"/>
      <c r="H44" s="849"/>
      <c r="I44" s="849"/>
      <c r="J44" s="849">
        <v>3</v>
      </c>
      <c r="K44" s="849">
        <v>2238</v>
      </c>
      <c r="L44" s="849"/>
      <c r="M44" s="849">
        <v>746</v>
      </c>
      <c r="N44" s="849">
        <v>7</v>
      </c>
      <c r="O44" s="849">
        <v>5236</v>
      </c>
      <c r="P44" s="837"/>
      <c r="Q44" s="850">
        <v>748</v>
      </c>
    </row>
    <row r="45" spans="1:17" ht="14.4" customHeight="1" x14ac:dyDescent="0.3">
      <c r="A45" s="831" t="s">
        <v>3811</v>
      </c>
      <c r="B45" s="832" t="s">
        <v>3665</v>
      </c>
      <c r="C45" s="832" t="s">
        <v>3661</v>
      </c>
      <c r="D45" s="832" t="s">
        <v>3804</v>
      </c>
      <c r="E45" s="832" t="s">
        <v>3805</v>
      </c>
      <c r="F45" s="849">
        <v>10</v>
      </c>
      <c r="G45" s="849">
        <v>5430</v>
      </c>
      <c r="H45" s="849">
        <v>1</v>
      </c>
      <c r="I45" s="849">
        <v>543</v>
      </c>
      <c r="J45" s="849"/>
      <c r="K45" s="849"/>
      <c r="L45" s="849"/>
      <c r="M45" s="849"/>
      <c r="N45" s="849">
        <v>11</v>
      </c>
      <c r="O45" s="849">
        <v>6006</v>
      </c>
      <c r="P45" s="837">
        <v>1.1060773480662984</v>
      </c>
      <c r="Q45" s="850">
        <v>546</v>
      </c>
    </row>
    <row r="46" spans="1:17" ht="14.4" customHeight="1" x14ac:dyDescent="0.3">
      <c r="A46" s="831" t="s">
        <v>3811</v>
      </c>
      <c r="B46" s="832" t="s">
        <v>3665</v>
      </c>
      <c r="C46" s="832" t="s">
        <v>3661</v>
      </c>
      <c r="D46" s="832" t="s">
        <v>3759</v>
      </c>
      <c r="E46" s="832" t="s">
        <v>3760</v>
      </c>
      <c r="F46" s="849">
        <v>4</v>
      </c>
      <c r="G46" s="849">
        <v>1228</v>
      </c>
      <c r="H46" s="849">
        <v>1</v>
      </c>
      <c r="I46" s="849">
        <v>307</v>
      </c>
      <c r="J46" s="849">
        <v>19</v>
      </c>
      <c r="K46" s="849">
        <v>5852</v>
      </c>
      <c r="L46" s="849">
        <v>4.765472312703583</v>
      </c>
      <c r="M46" s="849">
        <v>308</v>
      </c>
      <c r="N46" s="849">
        <v>6</v>
      </c>
      <c r="O46" s="849">
        <v>1860</v>
      </c>
      <c r="P46" s="837">
        <v>1.5146579804560261</v>
      </c>
      <c r="Q46" s="850">
        <v>310</v>
      </c>
    </row>
    <row r="47" spans="1:17" ht="14.4" customHeight="1" x14ac:dyDescent="0.3">
      <c r="A47" s="831" t="s">
        <v>3811</v>
      </c>
      <c r="B47" s="832" t="s">
        <v>3665</v>
      </c>
      <c r="C47" s="832" t="s">
        <v>3661</v>
      </c>
      <c r="D47" s="832" t="s">
        <v>3761</v>
      </c>
      <c r="E47" s="832" t="s">
        <v>3756</v>
      </c>
      <c r="F47" s="849"/>
      <c r="G47" s="849"/>
      <c r="H47" s="849"/>
      <c r="I47" s="849"/>
      <c r="J47" s="849">
        <v>1</v>
      </c>
      <c r="K47" s="849">
        <v>179</v>
      </c>
      <c r="L47" s="849"/>
      <c r="M47" s="849">
        <v>179</v>
      </c>
      <c r="N47" s="849">
        <v>3</v>
      </c>
      <c r="O47" s="849">
        <v>537</v>
      </c>
      <c r="P47" s="837"/>
      <c r="Q47" s="850">
        <v>179</v>
      </c>
    </row>
    <row r="48" spans="1:17" ht="14.4" customHeight="1" x14ac:dyDescent="0.3">
      <c r="A48" s="831" t="s">
        <v>3811</v>
      </c>
      <c r="B48" s="832" t="s">
        <v>3665</v>
      </c>
      <c r="C48" s="832" t="s">
        <v>3661</v>
      </c>
      <c r="D48" s="832" t="s">
        <v>3762</v>
      </c>
      <c r="E48" s="832" t="s">
        <v>3760</v>
      </c>
      <c r="F48" s="849">
        <v>20</v>
      </c>
      <c r="G48" s="849">
        <v>7600</v>
      </c>
      <c r="H48" s="849">
        <v>1</v>
      </c>
      <c r="I48" s="849">
        <v>380</v>
      </c>
      <c r="J48" s="849">
        <v>22</v>
      </c>
      <c r="K48" s="849">
        <v>8382</v>
      </c>
      <c r="L48" s="849">
        <v>1.1028947368421054</v>
      </c>
      <c r="M48" s="849">
        <v>381</v>
      </c>
      <c r="N48" s="849">
        <v>28</v>
      </c>
      <c r="O48" s="849">
        <v>10780</v>
      </c>
      <c r="P48" s="837">
        <v>1.418421052631579</v>
      </c>
      <c r="Q48" s="850">
        <v>385</v>
      </c>
    </row>
    <row r="49" spans="1:17" ht="14.4" customHeight="1" x14ac:dyDescent="0.3">
      <c r="A49" s="831" t="s">
        <v>3811</v>
      </c>
      <c r="B49" s="832" t="s">
        <v>3665</v>
      </c>
      <c r="C49" s="832" t="s">
        <v>3661</v>
      </c>
      <c r="D49" s="832" t="s">
        <v>3765</v>
      </c>
      <c r="E49" s="832" t="s">
        <v>3750</v>
      </c>
      <c r="F49" s="849">
        <v>2</v>
      </c>
      <c r="G49" s="849">
        <v>706</v>
      </c>
      <c r="H49" s="849">
        <v>1</v>
      </c>
      <c r="I49" s="849">
        <v>353</v>
      </c>
      <c r="J49" s="849"/>
      <c r="K49" s="849"/>
      <c r="L49" s="849"/>
      <c r="M49" s="849"/>
      <c r="N49" s="849">
        <v>2</v>
      </c>
      <c r="O49" s="849">
        <v>710</v>
      </c>
      <c r="P49" s="837">
        <v>1.0056657223796035</v>
      </c>
      <c r="Q49" s="850">
        <v>355</v>
      </c>
    </row>
    <row r="50" spans="1:17" ht="14.4" customHeight="1" x14ac:dyDescent="0.3">
      <c r="A50" s="831" t="s">
        <v>3811</v>
      </c>
      <c r="B50" s="832" t="s">
        <v>3665</v>
      </c>
      <c r="C50" s="832" t="s">
        <v>3661</v>
      </c>
      <c r="D50" s="832" t="s">
        <v>3766</v>
      </c>
      <c r="E50" s="832" t="s">
        <v>3743</v>
      </c>
      <c r="F50" s="849"/>
      <c r="G50" s="849"/>
      <c r="H50" s="849"/>
      <c r="I50" s="849"/>
      <c r="J50" s="849">
        <v>2</v>
      </c>
      <c r="K50" s="849">
        <v>810</v>
      </c>
      <c r="L50" s="849"/>
      <c r="M50" s="849">
        <v>405</v>
      </c>
      <c r="N50" s="849"/>
      <c r="O50" s="849"/>
      <c r="P50" s="837"/>
      <c r="Q50" s="850"/>
    </row>
    <row r="51" spans="1:17" ht="14.4" customHeight="1" x14ac:dyDescent="0.3">
      <c r="A51" s="831" t="s">
        <v>3811</v>
      </c>
      <c r="B51" s="832" t="s">
        <v>3665</v>
      </c>
      <c r="C51" s="832" t="s">
        <v>3661</v>
      </c>
      <c r="D51" s="832" t="s">
        <v>3812</v>
      </c>
      <c r="E51" s="832" t="s">
        <v>3810</v>
      </c>
      <c r="F51" s="849"/>
      <c r="G51" s="849"/>
      <c r="H51" s="849"/>
      <c r="I51" s="849"/>
      <c r="J51" s="849">
        <v>1</v>
      </c>
      <c r="K51" s="849">
        <v>625</v>
      </c>
      <c r="L51" s="849"/>
      <c r="M51" s="849">
        <v>625</v>
      </c>
      <c r="N51" s="849"/>
      <c r="O51" s="849"/>
      <c r="P51" s="837"/>
      <c r="Q51" s="850"/>
    </row>
    <row r="52" spans="1:17" ht="14.4" customHeight="1" x14ac:dyDescent="0.3">
      <c r="A52" s="831" t="s">
        <v>3811</v>
      </c>
      <c r="B52" s="832" t="s">
        <v>3665</v>
      </c>
      <c r="C52" s="832" t="s">
        <v>3661</v>
      </c>
      <c r="D52" s="832" t="s">
        <v>3809</v>
      </c>
      <c r="E52" s="832" t="s">
        <v>3810</v>
      </c>
      <c r="F52" s="849">
        <v>1</v>
      </c>
      <c r="G52" s="849">
        <v>538</v>
      </c>
      <c r="H52" s="849">
        <v>1</v>
      </c>
      <c r="I52" s="849">
        <v>538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3813</v>
      </c>
      <c r="B53" s="832" t="s">
        <v>3665</v>
      </c>
      <c r="C53" s="832" t="s">
        <v>3690</v>
      </c>
      <c r="D53" s="832" t="s">
        <v>3693</v>
      </c>
      <c r="E53" s="832" t="s">
        <v>3694</v>
      </c>
      <c r="F53" s="849"/>
      <c r="G53" s="849"/>
      <c r="H53" s="849"/>
      <c r="I53" s="849"/>
      <c r="J53" s="849">
        <v>1</v>
      </c>
      <c r="K53" s="849">
        <v>242.64</v>
      </c>
      <c r="L53" s="849"/>
      <c r="M53" s="849">
        <v>242.64</v>
      </c>
      <c r="N53" s="849"/>
      <c r="O53" s="849"/>
      <c r="P53" s="837"/>
      <c r="Q53" s="850"/>
    </row>
    <row r="54" spans="1:17" ht="14.4" customHeight="1" x14ac:dyDescent="0.3">
      <c r="A54" s="831" t="s">
        <v>3813</v>
      </c>
      <c r="B54" s="832" t="s">
        <v>3665</v>
      </c>
      <c r="C54" s="832" t="s">
        <v>3690</v>
      </c>
      <c r="D54" s="832" t="s">
        <v>3695</v>
      </c>
      <c r="E54" s="832" t="s">
        <v>3696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242.64</v>
      </c>
      <c r="P54" s="837"/>
      <c r="Q54" s="850">
        <v>242.64</v>
      </c>
    </row>
    <row r="55" spans="1:17" ht="14.4" customHeight="1" x14ac:dyDescent="0.3">
      <c r="A55" s="831" t="s">
        <v>3813</v>
      </c>
      <c r="B55" s="832" t="s">
        <v>3665</v>
      </c>
      <c r="C55" s="832" t="s">
        <v>3690</v>
      </c>
      <c r="D55" s="832" t="s">
        <v>3699</v>
      </c>
      <c r="E55" s="832" t="s">
        <v>3698</v>
      </c>
      <c r="F55" s="849"/>
      <c r="G55" s="849"/>
      <c r="H55" s="849"/>
      <c r="I55" s="849"/>
      <c r="J55" s="849"/>
      <c r="K55" s="849"/>
      <c r="L55" s="849"/>
      <c r="M55" s="849"/>
      <c r="N55" s="849">
        <v>3</v>
      </c>
      <c r="O55" s="849">
        <v>1500</v>
      </c>
      <c r="P55" s="837"/>
      <c r="Q55" s="850">
        <v>500</v>
      </c>
    </row>
    <row r="56" spans="1:17" ht="14.4" customHeight="1" x14ac:dyDescent="0.3">
      <c r="A56" s="831" t="s">
        <v>3813</v>
      </c>
      <c r="B56" s="832" t="s">
        <v>3665</v>
      </c>
      <c r="C56" s="832" t="s">
        <v>3661</v>
      </c>
      <c r="D56" s="832" t="s">
        <v>3704</v>
      </c>
      <c r="E56" s="832" t="s">
        <v>3705</v>
      </c>
      <c r="F56" s="849"/>
      <c r="G56" s="849"/>
      <c r="H56" s="849"/>
      <c r="I56" s="849"/>
      <c r="J56" s="849">
        <v>2</v>
      </c>
      <c r="K56" s="849">
        <v>74</v>
      </c>
      <c r="L56" s="849"/>
      <c r="M56" s="849">
        <v>37</v>
      </c>
      <c r="N56" s="849"/>
      <c r="O56" s="849"/>
      <c r="P56" s="837"/>
      <c r="Q56" s="850"/>
    </row>
    <row r="57" spans="1:17" ht="14.4" customHeight="1" x14ac:dyDescent="0.3">
      <c r="A57" s="831" t="s">
        <v>3813</v>
      </c>
      <c r="B57" s="832" t="s">
        <v>3665</v>
      </c>
      <c r="C57" s="832" t="s">
        <v>3661</v>
      </c>
      <c r="D57" s="832" t="s">
        <v>3710</v>
      </c>
      <c r="E57" s="832" t="s">
        <v>3711</v>
      </c>
      <c r="F57" s="849">
        <v>26</v>
      </c>
      <c r="G57" s="849">
        <v>6526</v>
      </c>
      <c r="H57" s="849">
        <v>1</v>
      </c>
      <c r="I57" s="849">
        <v>251</v>
      </c>
      <c r="J57" s="849">
        <v>28</v>
      </c>
      <c r="K57" s="849">
        <v>7056</v>
      </c>
      <c r="L57" s="849">
        <v>1.0812136071100213</v>
      </c>
      <c r="M57" s="849">
        <v>252</v>
      </c>
      <c r="N57" s="849">
        <v>18</v>
      </c>
      <c r="O57" s="849">
        <v>4572</v>
      </c>
      <c r="P57" s="837">
        <v>0.70058228623965679</v>
      </c>
      <c r="Q57" s="850">
        <v>254</v>
      </c>
    </row>
    <row r="58" spans="1:17" ht="14.4" customHeight="1" x14ac:dyDescent="0.3">
      <c r="A58" s="831" t="s">
        <v>3813</v>
      </c>
      <c r="B58" s="832" t="s">
        <v>3665</v>
      </c>
      <c r="C58" s="832" t="s">
        <v>3661</v>
      </c>
      <c r="D58" s="832" t="s">
        <v>3740</v>
      </c>
      <c r="E58" s="832" t="s">
        <v>3741</v>
      </c>
      <c r="F58" s="849">
        <v>12</v>
      </c>
      <c r="G58" s="849">
        <v>1512</v>
      </c>
      <c r="H58" s="849">
        <v>1</v>
      </c>
      <c r="I58" s="849">
        <v>126</v>
      </c>
      <c r="J58" s="849">
        <v>18</v>
      </c>
      <c r="K58" s="849">
        <v>2286</v>
      </c>
      <c r="L58" s="849">
        <v>1.5119047619047619</v>
      </c>
      <c r="M58" s="849">
        <v>127</v>
      </c>
      <c r="N58" s="849">
        <v>10</v>
      </c>
      <c r="O58" s="849">
        <v>1260</v>
      </c>
      <c r="P58" s="837">
        <v>0.83333333333333337</v>
      </c>
      <c r="Q58" s="850">
        <v>126</v>
      </c>
    </row>
    <row r="59" spans="1:17" ht="14.4" customHeight="1" x14ac:dyDescent="0.3">
      <c r="A59" s="831" t="s">
        <v>3813</v>
      </c>
      <c r="B59" s="832" t="s">
        <v>3665</v>
      </c>
      <c r="C59" s="832" t="s">
        <v>3661</v>
      </c>
      <c r="D59" s="832" t="s">
        <v>3744</v>
      </c>
      <c r="E59" s="832" t="s">
        <v>3745</v>
      </c>
      <c r="F59" s="849">
        <v>1</v>
      </c>
      <c r="G59" s="849">
        <v>495</v>
      </c>
      <c r="H59" s="849">
        <v>1</v>
      </c>
      <c r="I59" s="849">
        <v>495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3813</v>
      </c>
      <c r="B60" s="832" t="s">
        <v>3665</v>
      </c>
      <c r="C60" s="832" t="s">
        <v>3661</v>
      </c>
      <c r="D60" s="832" t="s">
        <v>3769</v>
      </c>
      <c r="E60" s="832" t="s">
        <v>3748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2073</v>
      </c>
      <c r="P60" s="837"/>
      <c r="Q60" s="850">
        <v>691</v>
      </c>
    </row>
    <row r="61" spans="1:17" ht="14.4" customHeight="1" x14ac:dyDescent="0.3">
      <c r="A61" s="831" t="s">
        <v>3813</v>
      </c>
      <c r="B61" s="832" t="s">
        <v>3665</v>
      </c>
      <c r="C61" s="832" t="s">
        <v>3661</v>
      </c>
      <c r="D61" s="832" t="s">
        <v>3746</v>
      </c>
      <c r="E61" s="832" t="s">
        <v>3745</v>
      </c>
      <c r="F61" s="849">
        <v>1</v>
      </c>
      <c r="G61" s="849">
        <v>568</v>
      </c>
      <c r="H61" s="849">
        <v>1</v>
      </c>
      <c r="I61" s="849">
        <v>568</v>
      </c>
      <c r="J61" s="849">
        <v>3</v>
      </c>
      <c r="K61" s="849">
        <v>1707</v>
      </c>
      <c r="L61" s="849">
        <v>3.005281690140845</v>
      </c>
      <c r="M61" s="849">
        <v>569</v>
      </c>
      <c r="N61" s="849">
        <v>3</v>
      </c>
      <c r="O61" s="849">
        <v>1719</v>
      </c>
      <c r="P61" s="837">
        <v>3.0264084507042255</v>
      </c>
      <c r="Q61" s="850">
        <v>573</v>
      </c>
    </row>
    <row r="62" spans="1:17" ht="14.4" customHeight="1" x14ac:dyDescent="0.3">
      <c r="A62" s="831" t="s">
        <v>3813</v>
      </c>
      <c r="B62" s="832" t="s">
        <v>3665</v>
      </c>
      <c r="C62" s="832" t="s">
        <v>3661</v>
      </c>
      <c r="D62" s="832" t="s">
        <v>3749</v>
      </c>
      <c r="E62" s="832" t="s">
        <v>3750</v>
      </c>
      <c r="F62" s="849"/>
      <c r="G62" s="849"/>
      <c r="H62" s="849"/>
      <c r="I62" s="849"/>
      <c r="J62" s="849">
        <v>1</v>
      </c>
      <c r="K62" s="849">
        <v>464</v>
      </c>
      <c r="L62" s="849"/>
      <c r="M62" s="849">
        <v>464</v>
      </c>
      <c r="N62" s="849"/>
      <c r="O62" s="849"/>
      <c r="P62" s="837"/>
      <c r="Q62" s="850"/>
    </row>
    <row r="63" spans="1:17" ht="14.4" customHeight="1" x14ac:dyDescent="0.3">
      <c r="A63" s="831" t="s">
        <v>3813</v>
      </c>
      <c r="B63" s="832" t="s">
        <v>3665</v>
      </c>
      <c r="C63" s="832" t="s">
        <v>3661</v>
      </c>
      <c r="D63" s="832" t="s">
        <v>3751</v>
      </c>
      <c r="E63" s="832" t="s">
        <v>3733</v>
      </c>
      <c r="F63" s="849"/>
      <c r="G63" s="849"/>
      <c r="H63" s="849"/>
      <c r="I63" s="849"/>
      <c r="J63" s="849">
        <v>1</v>
      </c>
      <c r="K63" s="849">
        <v>447</v>
      </c>
      <c r="L63" s="849"/>
      <c r="M63" s="849">
        <v>447</v>
      </c>
      <c r="N63" s="849">
        <v>1</v>
      </c>
      <c r="O63" s="849">
        <v>451</v>
      </c>
      <c r="P63" s="837"/>
      <c r="Q63" s="850">
        <v>451</v>
      </c>
    </row>
    <row r="64" spans="1:17" ht="14.4" customHeight="1" x14ac:dyDescent="0.3">
      <c r="A64" s="831" t="s">
        <v>3813</v>
      </c>
      <c r="B64" s="832" t="s">
        <v>3665</v>
      </c>
      <c r="C64" s="832" t="s">
        <v>3661</v>
      </c>
      <c r="D64" s="832" t="s">
        <v>3714</v>
      </c>
      <c r="E64" s="832" t="s">
        <v>3715</v>
      </c>
      <c r="F64" s="849"/>
      <c r="G64" s="849"/>
      <c r="H64" s="849"/>
      <c r="I64" s="849"/>
      <c r="J64" s="849">
        <v>1</v>
      </c>
      <c r="K64" s="849">
        <v>355</v>
      </c>
      <c r="L64" s="849"/>
      <c r="M64" s="849">
        <v>355</v>
      </c>
      <c r="N64" s="849">
        <v>3</v>
      </c>
      <c r="O64" s="849">
        <v>1074</v>
      </c>
      <c r="P64" s="837"/>
      <c r="Q64" s="850">
        <v>358</v>
      </c>
    </row>
    <row r="65" spans="1:17" ht="14.4" customHeight="1" x14ac:dyDescent="0.3">
      <c r="A65" s="831" t="s">
        <v>3813</v>
      </c>
      <c r="B65" s="832" t="s">
        <v>3665</v>
      </c>
      <c r="C65" s="832" t="s">
        <v>3661</v>
      </c>
      <c r="D65" s="832" t="s">
        <v>3757</v>
      </c>
      <c r="E65" s="832" t="s">
        <v>3758</v>
      </c>
      <c r="F65" s="849"/>
      <c r="G65" s="849"/>
      <c r="H65" s="849"/>
      <c r="I65" s="849"/>
      <c r="J65" s="849"/>
      <c r="K65" s="849"/>
      <c r="L65" s="849"/>
      <c r="M65" s="849"/>
      <c r="N65" s="849">
        <v>3</v>
      </c>
      <c r="O65" s="849">
        <v>264</v>
      </c>
      <c r="P65" s="837"/>
      <c r="Q65" s="850">
        <v>88</v>
      </c>
    </row>
    <row r="66" spans="1:17" ht="14.4" customHeight="1" x14ac:dyDescent="0.3">
      <c r="A66" s="831" t="s">
        <v>3813</v>
      </c>
      <c r="B66" s="832" t="s">
        <v>3665</v>
      </c>
      <c r="C66" s="832" t="s">
        <v>3661</v>
      </c>
      <c r="D66" s="832" t="s">
        <v>3716</v>
      </c>
      <c r="E66" s="832" t="s">
        <v>3717</v>
      </c>
      <c r="F66" s="849"/>
      <c r="G66" s="849"/>
      <c r="H66" s="849"/>
      <c r="I66" s="849"/>
      <c r="J66" s="849">
        <v>1</v>
      </c>
      <c r="K66" s="849">
        <v>720</v>
      </c>
      <c r="L66" s="849"/>
      <c r="M66" s="849">
        <v>720</v>
      </c>
      <c r="N66" s="849"/>
      <c r="O66" s="849"/>
      <c r="P66" s="837"/>
      <c r="Q66" s="850"/>
    </row>
    <row r="67" spans="1:17" ht="14.4" customHeight="1" x14ac:dyDescent="0.3">
      <c r="A67" s="831" t="s">
        <v>3813</v>
      </c>
      <c r="B67" s="832" t="s">
        <v>3665</v>
      </c>
      <c r="C67" s="832" t="s">
        <v>3661</v>
      </c>
      <c r="D67" s="832" t="s">
        <v>3718</v>
      </c>
      <c r="E67" s="832" t="s">
        <v>3719</v>
      </c>
      <c r="F67" s="849"/>
      <c r="G67" s="849"/>
      <c r="H67" s="849"/>
      <c r="I67" s="849"/>
      <c r="J67" s="849">
        <v>3</v>
      </c>
      <c r="K67" s="849">
        <v>99.99</v>
      </c>
      <c r="L67" s="849"/>
      <c r="M67" s="849">
        <v>33.33</v>
      </c>
      <c r="N67" s="849"/>
      <c r="O67" s="849"/>
      <c r="P67" s="837"/>
      <c r="Q67" s="850"/>
    </row>
    <row r="68" spans="1:17" ht="14.4" customHeight="1" x14ac:dyDescent="0.3">
      <c r="A68" s="831" t="s">
        <v>3813</v>
      </c>
      <c r="B68" s="832" t="s">
        <v>3665</v>
      </c>
      <c r="C68" s="832" t="s">
        <v>3661</v>
      </c>
      <c r="D68" s="832" t="s">
        <v>3722</v>
      </c>
      <c r="E68" s="832" t="s">
        <v>3723</v>
      </c>
      <c r="F68" s="849">
        <v>3</v>
      </c>
      <c r="G68" s="849">
        <v>360</v>
      </c>
      <c r="H68" s="849">
        <v>1</v>
      </c>
      <c r="I68" s="849">
        <v>120</v>
      </c>
      <c r="J68" s="849">
        <v>2</v>
      </c>
      <c r="K68" s="849">
        <v>242</v>
      </c>
      <c r="L68" s="849">
        <v>0.67222222222222228</v>
      </c>
      <c r="M68" s="849">
        <v>121</v>
      </c>
      <c r="N68" s="849">
        <v>6</v>
      </c>
      <c r="O68" s="849">
        <v>732</v>
      </c>
      <c r="P68" s="837">
        <v>2.0333333333333332</v>
      </c>
      <c r="Q68" s="850">
        <v>122</v>
      </c>
    </row>
    <row r="69" spans="1:17" ht="14.4" customHeight="1" x14ac:dyDescent="0.3">
      <c r="A69" s="831" t="s">
        <v>3813</v>
      </c>
      <c r="B69" s="832" t="s">
        <v>3665</v>
      </c>
      <c r="C69" s="832" t="s">
        <v>3661</v>
      </c>
      <c r="D69" s="832" t="s">
        <v>3759</v>
      </c>
      <c r="E69" s="832" t="s">
        <v>3760</v>
      </c>
      <c r="F69" s="849">
        <v>1</v>
      </c>
      <c r="G69" s="849">
        <v>307</v>
      </c>
      <c r="H69" s="849">
        <v>1</v>
      </c>
      <c r="I69" s="849">
        <v>307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3813</v>
      </c>
      <c r="B70" s="832" t="s">
        <v>3665</v>
      </c>
      <c r="C70" s="832" t="s">
        <v>3661</v>
      </c>
      <c r="D70" s="832" t="s">
        <v>3762</v>
      </c>
      <c r="E70" s="832" t="s">
        <v>3760</v>
      </c>
      <c r="F70" s="849">
        <v>1</v>
      </c>
      <c r="G70" s="849">
        <v>380</v>
      </c>
      <c r="H70" s="849">
        <v>1</v>
      </c>
      <c r="I70" s="849">
        <v>380</v>
      </c>
      <c r="J70" s="849">
        <v>3</v>
      </c>
      <c r="K70" s="849">
        <v>1143</v>
      </c>
      <c r="L70" s="849">
        <v>3.0078947368421054</v>
      </c>
      <c r="M70" s="849">
        <v>381</v>
      </c>
      <c r="N70" s="849"/>
      <c r="O70" s="849"/>
      <c r="P70" s="837"/>
      <c r="Q70" s="850"/>
    </row>
    <row r="71" spans="1:17" ht="14.4" customHeight="1" x14ac:dyDescent="0.3">
      <c r="A71" s="831" t="s">
        <v>3813</v>
      </c>
      <c r="B71" s="832" t="s">
        <v>3665</v>
      </c>
      <c r="C71" s="832" t="s">
        <v>3661</v>
      </c>
      <c r="D71" s="832" t="s">
        <v>3734</v>
      </c>
      <c r="E71" s="832" t="s">
        <v>3735</v>
      </c>
      <c r="F71" s="849"/>
      <c r="G71" s="849"/>
      <c r="H71" s="849"/>
      <c r="I71" s="849"/>
      <c r="J71" s="849">
        <v>3</v>
      </c>
      <c r="K71" s="849">
        <v>534</v>
      </c>
      <c r="L71" s="849"/>
      <c r="M71" s="849">
        <v>178</v>
      </c>
      <c r="N71" s="849">
        <v>1</v>
      </c>
      <c r="O71" s="849">
        <v>179</v>
      </c>
      <c r="P71" s="837"/>
      <c r="Q71" s="850">
        <v>179</v>
      </c>
    </row>
    <row r="72" spans="1:17" ht="14.4" customHeight="1" x14ac:dyDescent="0.3">
      <c r="A72" s="831" t="s">
        <v>3813</v>
      </c>
      <c r="B72" s="832" t="s">
        <v>3665</v>
      </c>
      <c r="C72" s="832" t="s">
        <v>3661</v>
      </c>
      <c r="D72" s="832" t="s">
        <v>3736</v>
      </c>
      <c r="E72" s="832" t="s">
        <v>3737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1303</v>
      </c>
      <c r="P72" s="837"/>
      <c r="Q72" s="850">
        <v>1303</v>
      </c>
    </row>
    <row r="73" spans="1:17" ht="14.4" customHeight="1" x14ac:dyDescent="0.3">
      <c r="A73" s="831" t="s">
        <v>3814</v>
      </c>
      <c r="B73" s="832" t="s">
        <v>3665</v>
      </c>
      <c r="C73" s="832" t="s">
        <v>3690</v>
      </c>
      <c r="D73" s="832" t="s">
        <v>3815</v>
      </c>
      <c r="E73" s="832" t="s">
        <v>3816</v>
      </c>
      <c r="F73" s="849">
        <v>19</v>
      </c>
      <c r="G73" s="849">
        <v>43890</v>
      </c>
      <c r="H73" s="849">
        <v>1</v>
      </c>
      <c r="I73" s="849">
        <v>2310</v>
      </c>
      <c r="J73" s="849">
        <v>19</v>
      </c>
      <c r="K73" s="849">
        <v>43890</v>
      </c>
      <c r="L73" s="849">
        <v>1</v>
      </c>
      <c r="M73" s="849">
        <v>2310</v>
      </c>
      <c r="N73" s="849">
        <v>15</v>
      </c>
      <c r="O73" s="849">
        <v>34650</v>
      </c>
      <c r="P73" s="837">
        <v>0.78947368421052633</v>
      </c>
      <c r="Q73" s="850">
        <v>2310</v>
      </c>
    </row>
    <row r="74" spans="1:17" ht="14.4" customHeight="1" x14ac:dyDescent="0.3">
      <c r="A74" s="831" t="s">
        <v>3814</v>
      </c>
      <c r="B74" s="832" t="s">
        <v>3665</v>
      </c>
      <c r="C74" s="832" t="s">
        <v>3690</v>
      </c>
      <c r="D74" s="832" t="s">
        <v>3817</v>
      </c>
      <c r="E74" s="832" t="s">
        <v>3818</v>
      </c>
      <c r="F74" s="849">
        <v>9</v>
      </c>
      <c r="G74" s="849">
        <v>20790</v>
      </c>
      <c r="H74" s="849">
        <v>1</v>
      </c>
      <c r="I74" s="849">
        <v>2310</v>
      </c>
      <c r="J74" s="849">
        <v>5</v>
      </c>
      <c r="K74" s="849">
        <v>11550</v>
      </c>
      <c r="L74" s="849">
        <v>0.55555555555555558</v>
      </c>
      <c r="M74" s="849">
        <v>2310</v>
      </c>
      <c r="N74" s="849">
        <v>8</v>
      </c>
      <c r="O74" s="849">
        <v>18480</v>
      </c>
      <c r="P74" s="837">
        <v>0.88888888888888884</v>
      </c>
      <c r="Q74" s="850">
        <v>2310</v>
      </c>
    </row>
    <row r="75" spans="1:17" ht="14.4" customHeight="1" x14ac:dyDescent="0.3">
      <c r="A75" s="831" t="s">
        <v>3814</v>
      </c>
      <c r="B75" s="832" t="s">
        <v>3665</v>
      </c>
      <c r="C75" s="832" t="s">
        <v>3690</v>
      </c>
      <c r="D75" s="832" t="s">
        <v>3738</v>
      </c>
      <c r="E75" s="832" t="s">
        <v>3739</v>
      </c>
      <c r="F75" s="849">
        <v>112</v>
      </c>
      <c r="G75" s="849">
        <v>101332</v>
      </c>
      <c r="H75" s="849">
        <v>1</v>
      </c>
      <c r="I75" s="849">
        <v>904.75</v>
      </c>
      <c r="J75" s="849">
        <v>118</v>
      </c>
      <c r="K75" s="849">
        <v>106760.5</v>
      </c>
      <c r="L75" s="849">
        <v>1.0535714285714286</v>
      </c>
      <c r="M75" s="849">
        <v>904.75</v>
      </c>
      <c r="N75" s="849">
        <v>19</v>
      </c>
      <c r="O75" s="849">
        <v>17190.25</v>
      </c>
      <c r="P75" s="837">
        <v>0.16964285714285715</v>
      </c>
      <c r="Q75" s="850">
        <v>904.75</v>
      </c>
    </row>
    <row r="76" spans="1:17" ht="14.4" customHeight="1" x14ac:dyDescent="0.3">
      <c r="A76" s="831" t="s">
        <v>3814</v>
      </c>
      <c r="B76" s="832" t="s">
        <v>3665</v>
      </c>
      <c r="C76" s="832" t="s">
        <v>3690</v>
      </c>
      <c r="D76" s="832" t="s">
        <v>3693</v>
      </c>
      <c r="E76" s="832" t="s">
        <v>3694</v>
      </c>
      <c r="F76" s="849">
        <v>1</v>
      </c>
      <c r="G76" s="849">
        <v>242.64</v>
      </c>
      <c r="H76" s="849">
        <v>1</v>
      </c>
      <c r="I76" s="849">
        <v>242.64</v>
      </c>
      <c r="J76" s="849">
        <v>1</v>
      </c>
      <c r="K76" s="849">
        <v>242.64</v>
      </c>
      <c r="L76" s="849">
        <v>1</v>
      </c>
      <c r="M76" s="849">
        <v>242.64</v>
      </c>
      <c r="N76" s="849">
        <v>11</v>
      </c>
      <c r="O76" s="849">
        <v>2669.0399999999991</v>
      </c>
      <c r="P76" s="837">
        <v>10.999999999999996</v>
      </c>
      <c r="Q76" s="850">
        <v>242.6399999999999</v>
      </c>
    </row>
    <row r="77" spans="1:17" ht="14.4" customHeight="1" x14ac:dyDescent="0.3">
      <c r="A77" s="831" t="s">
        <v>3814</v>
      </c>
      <c r="B77" s="832" t="s">
        <v>3665</v>
      </c>
      <c r="C77" s="832" t="s">
        <v>3690</v>
      </c>
      <c r="D77" s="832" t="s">
        <v>3695</v>
      </c>
      <c r="E77" s="832" t="s">
        <v>3696</v>
      </c>
      <c r="F77" s="849">
        <v>1</v>
      </c>
      <c r="G77" s="849">
        <v>242.64</v>
      </c>
      <c r="H77" s="849">
        <v>1</v>
      </c>
      <c r="I77" s="849">
        <v>242.64</v>
      </c>
      <c r="J77" s="849"/>
      <c r="K77" s="849"/>
      <c r="L77" s="849"/>
      <c r="M77" s="849"/>
      <c r="N77" s="849">
        <v>1</v>
      </c>
      <c r="O77" s="849">
        <v>242.64</v>
      </c>
      <c r="P77" s="837">
        <v>1</v>
      </c>
      <c r="Q77" s="850">
        <v>242.64</v>
      </c>
    </row>
    <row r="78" spans="1:17" ht="14.4" customHeight="1" x14ac:dyDescent="0.3">
      <c r="A78" s="831" t="s">
        <v>3814</v>
      </c>
      <c r="B78" s="832" t="s">
        <v>3665</v>
      </c>
      <c r="C78" s="832" t="s">
        <v>3690</v>
      </c>
      <c r="D78" s="832" t="s">
        <v>3819</v>
      </c>
      <c r="E78" s="832" t="s">
        <v>3820</v>
      </c>
      <c r="F78" s="849">
        <v>1</v>
      </c>
      <c r="G78" s="849">
        <v>92</v>
      </c>
      <c r="H78" s="849">
        <v>1</v>
      </c>
      <c r="I78" s="849">
        <v>92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3814</v>
      </c>
      <c r="B79" s="832" t="s">
        <v>3665</v>
      </c>
      <c r="C79" s="832" t="s">
        <v>3690</v>
      </c>
      <c r="D79" s="832" t="s">
        <v>3821</v>
      </c>
      <c r="E79" s="832" t="s">
        <v>3822</v>
      </c>
      <c r="F79" s="849">
        <v>1</v>
      </c>
      <c r="G79" s="849">
        <v>2971.25</v>
      </c>
      <c r="H79" s="849">
        <v>1</v>
      </c>
      <c r="I79" s="849">
        <v>2971.25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3814</v>
      </c>
      <c r="B80" s="832" t="s">
        <v>3665</v>
      </c>
      <c r="C80" s="832" t="s">
        <v>3661</v>
      </c>
      <c r="D80" s="832" t="s">
        <v>3798</v>
      </c>
      <c r="E80" s="832" t="s">
        <v>3799</v>
      </c>
      <c r="F80" s="849">
        <v>2</v>
      </c>
      <c r="G80" s="849">
        <v>392</v>
      </c>
      <c r="H80" s="849">
        <v>1</v>
      </c>
      <c r="I80" s="849">
        <v>196</v>
      </c>
      <c r="J80" s="849">
        <v>5</v>
      </c>
      <c r="K80" s="849">
        <v>980</v>
      </c>
      <c r="L80" s="849">
        <v>2.5</v>
      </c>
      <c r="M80" s="849">
        <v>196</v>
      </c>
      <c r="N80" s="849">
        <v>1</v>
      </c>
      <c r="O80" s="849">
        <v>199</v>
      </c>
      <c r="P80" s="837">
        <v>0.50765306122448983</v>
      </c>
      <c r="Q80" s="850">
        <v>199</v>
      </c>
    </row>
    <row r="81" spans="1:17" ht="14.4" customHeight="1" x14ac:dyDescent="0.3">
      <c r="A81" s="831" t="s">
        <v>3814</v>
      </c>
      <c r="B81" s="832" t="s">
        <v>3665</v>
      </c>
      <c r="C81" s="832" t="s">
        <v>3661</v>
      </c>
      <c r="D81" s="832" t="s">
        <v>3823</v>
      </c>
      <c r="E81" s="832" t="s">
        <v>3824</v>
      </c>
      <c r="F81" s="849">
        <v>2</v>
      </c>
      <c r="G81" s="849">
        <v>2318</v>
      </c>
      <c r="H81" s="849">
        <v>1</v>
      </c>
      <c r="I81" s="849">
        <v>1159</v>
      </c>
      <c r="J81" s="849">
        <v>1</v>
      </c>
      <c r="K81" s="849">
        <v>1160</v>
      </c>
      <c r="L81" s="849">
        <v>0.50043140638481454</v>
      </c>
      <c r="M81" s="849">
        <v>1160</v>
      </c>
      <c r="N81" s="849"/>
      <c r="O81" s="849"/>
      <c r="P81" s="837"/>
      <c r="Q81" s="850"/>
    </row>
    <row r="82" spans="1:17" ht="14.4" customHeight="1" x14ac:dyDescent="0.3">
      <c r="A82" s="831" t="s">
        <v>3814</v>
      </c>
      <c r="B82" s="832" t="s">
        <v>3665</v>
      </c>
      <c r="C82" s="832" t="s">
        <v>3661</v>
      </c>
      <c r="D82" s="832" t="s">
        <v>3704</v>
      </c>
      <c r="E82" s="832" t="s">
        <v>3705</v>
      </c>
      <c r="F82" s="849">
        <v>1</v>
      </c>
      <c r="G82" s="849">
        <v>37</v>
      </c>
      <c r="H82" s="849">
        <v>1</v>
      </c>
      <c r="I82" s="849">
        <v>37</v>
      </c>
      <c r="J82" s="849">
        <v>1</v>
      </c>
      <c r="K82" s="849">
        <v>37</v>
      </c>
      <c r="L82" s="849">
        <v>1</v>
      </c>
      <c r="M82" s="849">
        <v>37</v>
      </c>
      <c r="N82" s="849"/>
      <c r="O82" s="849"/>
      <c r="P82" s="837"/>
      <c r="Q82" s="850"/>
    </row>
    <row r="83" spans="1:17" ht="14.4" customHeight="1" x14ac:dyDescent="0.3">
      <c r="A83" s="831" t="s">
        <v>3814</v>
      </c>
      <c r="B83" s="832" t="s">
        <v>3665</v>
      </c>
      <c r="C83" s="832" t="s">
        <v>3661</v>
      </c>
      <c r="D83" s="832" t="s">
        <v>3825</v>
      </c>
      <c r="E83" s="832" t="s">
        <v>3826</v>
      </c>
      <c r="F83" s="849"/>
      <c r="G83" s="849"/>
      <c r="H83" s="849"/>
      <c r="I83" s="849"/>
      <c r="J83" s="849"/>
      <c r="K83" s="849"/>
      <c r="L83" s="849"/>
      <c r="M83" s="849"/>
      <c r="N83" s="849">
        <v>19</v>
      </c>
      <c r="O83" s="849">
        <v>15200</v>
      </c>
      <c r="P83" s="837"/>
      <c r="Q83" s="850">
        <v>800</v>
      </c>
    </row>
    <row r="84" spans="1:17" ht="14.4" customHeight="1" x14ac:dyDescent="0.3">
      <c r="A84" s="831" t="s">
        <v>3814</v>
      </c>
      <c r="B84" s="832" t="s">
        <v>3665</v>
      </c>
      <c r="C84" s="832" t="s">
        <v>3661</v>
      </c>
      <c r="D84" s="832" t="s">
        <v>3710</v>
      </c>
      <c r="E84" s="832" t="s">
        <v>3711</v>
      </c>
      <c r="F84" s="849">
        <v>775</v>
      </c>
      <c r="G84" s="849">
        <v>194525</v>
      </c>
      <c r="H84" s="849">
        <v>1</v>
      </c>
      <c r="I84" s="849">
        <v>251</v>
      </c>
      <c r="J84" s="849">
        <v>716</v>
      </c>
      <c r="K84" s="849">
        <v>180432</v>
      </c>
      <c r="L84" s="849">
        <v>0.92755172856959256</v>
      </c>
      <c r="M84" s="849">
        <v>252</v>
      </c>
      <c r="N84" s="849">
        <v>797</v>
      </c>
      <c r="O84" s="849">
        <v>202438</v>
      </c>
      <c r="P84" s="837">
        <v>1.0406785760185067</v>
      </c>
      <c r="Q84" s="850">
        <v>254</v>
      </c>
    </row>
    <row r="85" spans="1:17" ht="14.4" customHeight="1" x14ac:dyDescent="0.3">
      <c r="A85" s="831" t="s">
        <v>3814</v>
      </c>
      <c r="B85" s="832" t="s">
        <v>3665</v>
      </c>
      <c r="C85" s="832" t="s">
        <v>3661</v>
      </c>
      <c r="D85" s="832" t="s">
        <v>3740</v>
      </c>
      <c r="E85" s="832" t="s">
        <v>3741</v>
      </c>
      <c r="F85" s="849">
        <v>1103</v>
      </c>
      <c r="G85" s="849">
        <v>138978</v>
      </c>
      <c r="H85" s="849">
        <v>1</v>
      </c>
      <c r="I85" s="849">
        <v>126</v>
      </c>
      <c r="J85" s="849">
        <v>979</v>
      </c>
      <c r="K85" s="849">
        <v>124333</v>
      </c>
      <c r="L85" s="849">
        <v>0.89462360949214981</v>
      </c>
      <c r="M85" s="849">
        <v>127</v>
      </c>
      <c r="N85" s="849">
        <v>1394</v>
      </c>
      <c r="O85" s="849">
        <v>175644</v>
      </c>
      <c r="P85" s="837">
        <v>1.2638259292837715</v>
      </c>
      <c r="Q85" s="850">
        <v>126</v>
      </c>
    </row>
    <row r="86" spans="1:17" ht="14.4" customHeight="1" x14ac:dyDescent="0.3">
      <c r="A86" s="831" t="s">
        <v>3814</v>
      </c>
      <c r="B86" s="832" t="s">
        <v>3665</v>
      </c>
      <c r="C86" s="832" t="s">
        <v>3661</v>
      </c>
      <c r="D86" s="832" t="s">
        <v>3744</v>
      </c>
      <c r="E86" s="832" t="s">
        <v>3745</v>
      </c>
      <c r="F86" s="849"/>
      <c r="G86" s="849"/>
      <c r="H86" s="849"/>
      <c r="I86" s="849"/>
      <c r="J86" s="849">
        <v>5</v>
      </c>
      <c r="K86" s="849">
        <v>2480</v>
      </c>
      <c r="L86" s="849"/>
      <c r="M86" s="849">
        <v>496</v>
      </c>
      <c r="N86" s="849">
        <v>4</v>
      </c>
      <c r="O86" s="849">
        <v>1992</v>
      </c>
      <c r="P86" s="837"/>
      <c r="Q86" s="850">
        <v>498</v>
      </c>
    </row>
    <row r="87" spans="1:17" ht="14.4" customHeight="1" x14ac:dyDescent="0.3">
      <c r="A87" s="831" t="s">
        <v>3814</v>
      </c>
      <c r="B87" s="832" t="s">
        <v>3665</v>
      </c>
      <c r="C87" s="832" t="s">
        <v>3661</v>
      </c>
      <c r="D87" s="832" t="s">
        <v>3769</v>
      </c>
      <c r="E87" s="832" t="s">
        <v>3748</v>
      </c>
      <c r="F87" s="849">
        <v>6</v>
      </c>
      <c r="G87" s="849">
        <v>4128</v>
      </c>
      <c r="H87" s="849">
        <v>1</v>
      </c>
      <c r="I87" s="849">
        <v>688</v>
      </c>
      <c r="J87" s="849">
        <v>4</v>
      </c>
      <c r="K87" s="849">
        <v>2756</v>
      </c>
      <c r="L87" s="849">
        <v>0.66763565891472865</v>
      </c>
      <c r="M87" s="849">
        <v>689</v>
      </c>
      <c r="N87" s="849">
        <v>44</v>
      </c>
      <c r="O87" s="849">
        <v>30404</v>
      </c>
      <c r="P87" s="837">
        <v>7.3653100775193803</v>
      </c>
      <c r="Q87" s="850">
        <v>691</v>
      </c>
    </row>
    <row r="88" spans="1:17" ht="14.4" customHeight="1" x14ac:dyDescent="0.3">
      <c r="A88" s="831" t="s">
        <v>3814</v>
      </c>
      <c r="B88" s="832" t="s">
        <v>3665</v>
      </c>
      <c r="C88" s="832" t="s">
        <v>3661</v>
      </c>
      <c r="D88" s="832" t="s">
        <v>3746</v>
      </c>
      <c r="E88" s="832" t="s">
        <v>3745</v>
      </c>
      <c r="F88" s="849">
        <v>16</v>
      </c>
      <c r="G88" s="849">
        <v>9088</v>
      </c>
      <c r="H88" s="849">
        <v>1</v>
      </c>
      <c r="I88" s="849">
        <v>568</v>
      </c>
      <c r="J88" s="849">
        <v>7</v>
      </c>
      <c r="K88" s="849">
        <v>3983</v>
      </c>
      <c r="L88" s="849">
        <v>0.43827024647887325</v>
      </c>
      <c r="M88" s="849">
        <v>569</v>
      </c>
      <c r="N88" s="849">
        <v>6</v>
      </c>
      <c r="O88" s="849">
        <v>3438</v>
      </c>
      <c r="P88" s="837">
        <v>0.37830105633802819</v>
      </c>
      <c r="Q88" s="850">
        <v>573</v>
      </c>
    </row>
    <row r="89" spans="1:17" ht="14.4" customHeight="1" x14ac:dyDescent="0.3">
      <c r="A89" s="831" t="s">
        <v>3814</v>
      </c>
      <c r="B89" s="832" t="s">
        <v>3665</v>
      </c>
      <c r="C89" s="832" t="s">
        <v>3661</v>
      </c>
      <c r="D89" s="832" t="s">
        <v>3747</v>
      </c>
      <c r="E89" s="832" t="s">
        <v>3748</v>
      </c>
      <c r="F89" s="849">
        <v>118</v>
      </c>
      <c r="G89" s="849">
        <v>89798</v>
      </c>
      <c r="H89" s="849">
        <v>1</v>
      </c>
      <c r="I89" s="849">
        <v>761</v>
      </c>
      <c r="J89" s="849">
        <v>136</v>
      </c>
      <c r="K89" s="849">
        <v>103632</v>
      </c>
      <c r="L89" s="849">
        <v>1.1540568832267979</v>
      </c>
      <c r="M89" s="849">
        <v>762</v>
      </c>
      <c r="N89" s="849">
        <v>105</v>
      </c>
      <c r="O89" s="849">
        <v>80430</v>
      </c>
      <c r="P89" s="837">
        <v>0.89567696385220164</v>
      </c>
      <c r="Q89" s="850">
        <v>766</v>
      </c>
    </row>
    <row r="90" spans="1:17" ht="14.4" customHeight="1" x14ac:dyDescent="0.3">
      <c r="A90" s="831" t="s">
        <v>3814</v>
      </c>
      <c r="B90" s="832" t="s">
        <v>3665</v>
      </c>
      <c r="C90" s="832" t="s">
        <v>3661</v>
      </c>
      <c r="D90" s="832" t="s">
        <v>3800</v>
      </c>
      <c r="E90" s="832" t="s">
        <v>3801</v>
      </c>
      <c r="F90" s="849">
        <v>1339</v>
      </c>
      <c r="G90" s="849">
        <v>1095302</v>
      </c>
      <c r="H90" s="849">
        <v>1</v>
      </c>
      <c r="I90" s="849">
        <v>818</v>
      </c>
      <c r="J90" s="849">
        <v>1010</v>
      </c>
      <c r="K90" s="849">
        <v>827190</v>
      </c>
      <c r="L90" s="849">
        <v>0.75521636954922022</v>
      </c>
      <c r="M90" s="849">
        <v>819</v>
      </c>
      <c r="N90" s="849">
        <v>1203</v>
      </c>
      <c r="O90" s="849">
        <v>990069</v>
      </c>
      <c r="P90" s="837">
        <v>0.90392330151866795</v>
      </c>
      <c r="Q90" s="850">
        <v>823</v>
      </c>
    </row>
    <row r="91" spans="1:17" ht="14.4" customHeight="1" x14ac:dyDescent="0.3">
      <c r="A91" s="831" t="s">
        <v>3814</v>
      </c>
      <c r="B91" s="832" t="s">
        <v>3665</v>
      </c>
      <c r="C91" s="832" t="s">
        <v>3661</v>
      </c>
      <c r="D91" s="832" t="s">
        <v>3749</v>
      </c>
      <c r="E91" s="832" t="s">
        <v>3750</v>
      </c>
      <c r="F91" s="849">
        <v>4</v>
      </c>
      <c r="G91" s="849">
        <v>1848</v>
      </c>
      <c r="H91" s="849">
        <v>1</v>
      </c>
      <c r="I91" s="849">
        <v>462</v>
      </c>
      <c r="J91" s="849">
        <v>2</v>
      </c>
      <c r="K91" s="849">
        <v>928</v>
      </c>
      <c r="L91" s="849">
        <v>0.50216450216450215</v>
      </c>
      <c r="M91" s="849">
        <v>464</v>
      </c>
      <c r="N91" s="849">
        <v>1</v>
      </c>
      <c r="O91" s="849">
        <v>468</v>
      </c>
      <c r="P91" s="837">
        <v>0.25324675324675322</v>
      </c>
      <c r="Q91" s="850">
        <v>468</v>
      </c>
    </row>
    <row r="92" spans="1:17" ht="14.4" customHeight="1" x14ac:dyDescent="0.3">
      <c r="A92" s="831" t="s">
        <v>3814</v>
      </c>
      <c r="B92" s="832" t="s">
        <v>3665</v>
      </c>
      <c r="C92" s="832" t="s">
        <v>3661</v>
      </c>
      <c r="D92" s="832" t="s">
        <v>3751</v>
      </c>
      <c r="E92" s="832" t="s">
        <v>3733</v>
      </c>
      <c r="F92" s="849">
        <v>2</v>
      </c>
      <c r="G92" s="849">
        <v>892</v>
      </c>
      <c r="H92" s="849">
        <v>1</v>
      </c>
      <c r="I92" s="849">
        <v>446</v>
      </c>
      <c r="J92" s="849">
        <v>1</v>
      </c>
      <c r="K92" s="849">
        <v>447</v>
      </c>
      <c r="L92" s="849">
        <v>0.5011210762331838</v>
      </c>
      <c r="M92" s="849">
        <v>447</v>
      </c>
      <c r="N92" s="849"/>
      <c r="O92" s="849"/>
      <c r="P92" s="837"/>
      <c r="Q92" s="850"/>
    </row>
    <row r="93" spans="1:17" ht="14.4" customHeight="1" x14ac:dyDescent="0.3">
      <c r="A93" s="831" t="s">
        <v>3814</v>
      </c>
      <c r="B93" s="832" t="s">
        <v>3665</v>
      </c>
      <c r="C93" s="832" t="s">
        <v>3661</v>
      </c>
      <c r="D93" s="832" t="s">
        <v>3752</v>
      </c>
      <c r="E93" s="832" t="s">
        <v>3731</v>
      </c>
      <c r="F93" s="849">
        <v>33</v>
      </c>
      <c r="G93" s="849">
        <v>24024</v>
      </c>
      <c r="H93" s="849">
        <v>1</v>
      </c>
      <c r="I93" s="849">
        <v>728</v>
      </c>
      <c r="J93" s="849">
        <v>59</v>
      </c>
      <c r="K93" s="849">
        <v>43070</v>
      </c>
      <c r="L93" s="849">
        <v>1.7927905427905428</v>
      </c>
      <c r="M93" s="849">
        <v>730</v>
      </c>
      <c r="N93" s="849">
        <v>40</v>
      </c>
      <c r="O93" s="849">
        <v>29400</v>
      </c>
      <c r="P93" s="837">
        <v>1.2237762237762237</v>
      </c>
      <c r="Q93" s="850">
        <v>735</v>
      </c>
    </row>
    <row r="94" spans="1:17" ht="14.4" customHeight="1" x14ac:dyDescent="0.3">
      <c r="A94" s="831" t="s">
        <v>3814</v>
      </c>
      <c r="B94" s="832" t="s">
        <v>3665</v>
      </c>
      <c r="C94" s="832" t="s">
        <v>3661</v>
      </c>
      <c r="D94" s="832" t="s">
        <v>3753</v>
      </c>
      <c r="E94" s="832" t="s">
        <v>3754</v>
      </c>
      <c r="F94" s="849">
        <v>31</v>
      </c>
      <c r="G94" s="849">
        <v>25823</v>
      </c>
      <c r="H94" s="849">
        <v>1</v>
      </c>
      <c r="I94" s="849">
        <v>833</v>
      </c>
      <c r="J94" s="849">
        <v>40</v>
      </c>
      <c r="K94" s="849">
        <v>33360</v>
      </c>
      <c r="L94" s="849">
        <v>1.2918715873446152</v>
      </c>
      <c r="M94" s="849">
        <v>834</v>
      </c>
      <c r="N94" s="849">
        <v>30</v>
      </c>
      <c r="O94" s="849">
        <v>25140</v>
      </c>
      <c r="P94" s="837">
        <v>0.97355071060682341</v>
      </c>
      <c r="Q94" s="850">
        <v>838</v>
      </c>
    </row>
    <row r="95" spans="1:17" ht="14.4" customHeight="1" x14ac:dyDescent="0.3">
      <c r="A95" s="831" t="s">
        <v>3814</v>
      </c>
      <c r="B95" s="832" t="s">
        <v>3665</v>
      </c>
      <c r="C95" s="832" t="s">
        <v>3661</v>
      </c>
      <c r="D95" s="832" t="s">
        <v>3755</v>
      </c>
      <c r="E95" s="832" t="s">
        <v>3756</v>
      </c>
      <c r="F95" s="849">
        <v>407</v>
      </c>
      <c r="G95" s="849">
        <v>87505</v>
      </c>
      <c r="H95" s="849">
        <v>1</v>
      </c>
      <c r="I95" s="849">
        <v>215</v>
      </c>
      <c r="J95" s="849">
        <v>367</v>
      </c>
      <c r="K95" s="849">
        <v>78905</v>
      </c>
      <c r="L95" s="849">
        <v>0.90171990171990168</v>
      </c>
      <c r="M95" s="849">
        <v>215</v>
      </c>
      <c r="N95" s="849">
        <v>415</v>
      </c>
      <c r="O95" s="849">
        <v>90055</v>
      </c>
      <c r="P95" s="837">
        <v>1.0291411919318896</v>
      </c>
      <c r="Q95" s="850">
        <v>217</v>
      </c>
    </row>
    <row r="96" spans="1:17" ht="14.4" customHeight="1" x14ac:dyDescent="0.3">
      <c r="A96" s="831" t="s">
        <v>3814</v>
      </c>
      <c r="B96" s="832" t="s">
        <v>3665</v>
      </c>
      <c r="C96" s="832" t="s">
        <v>3661</v>
      </c>
      <c r="D96" s="832" t="s">
        <v>3714</v>
      </c>
      <c r="E96" s="832" t="s">
        <v>3715</v>
      </c>
      <c r="F96" s="849">
        <v>2</v>
      </c>
      <c r="G96" s="849">
        <v>710</v>
      </c>
      <c r="H96" s="849">
        <v>1</v>
      </c>
      <c r="I96" s="849">
        <v>355</v>
      </c>
      <c r="J96" s="849">
        <v>2</v>
      </c>
      <c r="K96" s="849">
        <v>710</v>
      </c>
      <c r="L96" s="849">
        <v>1</v>
      </c>
      <c r="M96" s="849">
        <v>355</v>
      </c>
      <c r="N96" s="849">
        <v>3</v>
      </c>
      <c r="O96" s="849">
        <v>1074</v>
      </c>
      <c r="P96" s="837">
        <v>1.5126760563380282</v>
      </c>
      <c r="Q96" s="850">
        <v>358</v>
      </c>
    </row>
    <row r="97" spans="1:17" ht="14.4" customHeight="1" x14ac:dyDescent="0.3">
      <c r="A97" s="831" t="s">
        <v>3814</v>
      </c>
      <c r="B97" s="832" t="s">
        <v>3665</v>
      </c>
      <c r="C97" s="832" t="s">
        <v>3661</v>
      </c>
      <c r="D97" s="832" t="s">
        <v>3757</v>
      </c>
      <c r="E97" s="832" t="s">
        <v>3758</v>
      </c>
      <c r="F97" s="849">
        <v>2213</v>
      </c>
      <c r="G97" s="849">
        <v>188105</v>
      </c>
      <c r="H97" s="849">
        <v>1</v>
      </c>
      <c r="I97" s="849">
        <v>85</v>
      </c>
      <c r="J97" s="849">
        <v>1915</v>
      </c>
      <c r="K97" s="849">
        <v>164690</v>
      </c>
      <c r="L97" s="849">
        <v>0.87552165014220784</v>
      </c>
      <c r="M97" s="849">
        <v>86</v>
      </c>
      <c r="N97" s="849">
        <v>2088</v>
      </c>
      <c r="O97" s="849">
        <v>183744</v>
      </c>
      <c r="P97" s="837">
        <v>0.97681613992185212</v>
      </c>
      <c r="Q97" s="850">
        <v>88</v>
      </c>
    </row>
    <row r="98" spans="1:17" ht="14.4" customHeight="1" x14ac:dyDescent="0.3">
      <c r="A98" s="831" t="s">
        <v>3814</v>
      </c>
      <c r="B98" s="832" t="s">
        <v>3665</v>
      </c>
      <c r="C98" s="832" t="s">
        <v>3661</v>
      </c>
      <c r="D98" s="832" t="s">
        <v>3716</v>
      </c>
      <c r="E98" s="832" t="s">
        <v>3717</v>
      </c>
      <c r="F98" s="849">
        <v>30</v>
      </c>
      <c r="G98" s="849">
        <v>21600</v>
      </c>
      <c r="H98" s="849">
        <v>1</v>
      </c>
      <c r="I98" s="849">
        <v>720</v>
      </c>
      <c r="J98" s="849">
        <v>15</v>
      </c>
      <c r="K98" s="849">
        <v>10800</v>
      </c>
      <c r="L98" s="849">
        <v>0.5</v>
      </c>
      <c r="M98" s="849">
        <v>720</v>
      </c>
      <c r="N98" s="849">
        <v>32</v>
      </c>
      <c r="O98" s="849">
        <v>23136</v>
      </c>
      <c r="P98" s="837">
        <v>1.0711111111111111</v>
      </c>
      <c r="Q98" s="850">
        <v>723</v>
      </c>
    </row>
    <row r="99" spans="1:17" ht="14.4" customHeight="1" x14ac:dyDescent="0.3">
      <c r="A99" s="831" t="s">
        <v>3814</v>
      </c>
      <c r="B99" s="832" t="s">
        <v>3665</v>
      </c>
      <c r="C99" s="832" t="s">
        <v>3661</v>
      </c>
      <c r="D99" s="832" t="s">
        <v>3802</v>
      </c>
      <c r="E99" s="832" t="s">
        <v>3801</v>
      </c>
      <c r="F99" s="849">
        <v>727</v>
      </c>
      <c r="G99" s="849">
        <v>692104</v>
      </c>
      <c r="H99" s="849">
        <v>1</v>
      </c>
      <c r="I99" s="849">
        <v>952</v>
      </c>
      <c r="J99" s="849">
        <v>723</v>
      </c>
      <c r="K99" s="849">
        <v>689019</v>
      </c>
      <c r="L99" s="849">
        <v>0.99554257741611085</v>
      </c>
      <c r="M99" s="849">
        <v>953</v>
      </c>
      <c r="N99" s="849">
        <v>654</v>
      </c>
      <c r="O99" s="849">
        <v>625224</v>
      </c>
      <c r="P99" s="837">
        <v>0.9033671240160438</v>
      </c>
      <c r="Q99" s="850">
        <v>956</v>
      </c>
    </row>
    <row r="100" spans="1:17" ht="14.4" customHeight="1" x14ac:dyDescent="0.3">
      <c r="A100" s="831" t="s">
        <v>3814</v>
      </c>
      <c r="B100" s="832" t="s">
        <v>3665</v>
      </c>
      <c r="C100" s="832" t="s">
        <v>3661</v>
      </c>
      <c r="D100" s="832" t="s">
        <v>3722</v>
      </c>
      <c r="E100" s="832" t="s">
        <v>3723</v>
      </c>
      <c r="F100" s="849">
        <v>4</v>
      </c>
      <c r="G100" s="849">
        <v>480</v>
      </c>
      <c r="H100" s="849">
        <v>1</v>
      </c>
      <c r="I100" s="849">
        <v>120</v>
      </c>
      <c r="J100" s="849"/>
      <c r="K100" s="849"/>
      <c r="L100" s="849"/>
      <c r="M100" s="849"/>
      <c r="N100" s="849">
        <v>4</v>
      </c>
      <c r="O100" s="849">
        <v>488</v>
      </c>
      <c r="P100" s="837">
        <v>1.0166666666666666</v>
      </c>
      <c r="Q100" s="850">
        <v>122</v>
      </c>
    </row>
    <row r="101" spans="1:17" ht="14.4" customHeight="1" x14ac:dyDescent="0.3">
      <c r="A101" s="831" t="s">
        <v>3814</v>
      </c>
      <c r="B101" s="832" t="s">
        <v>3665</v>
      </c>
      <c r="C101" s="832" t="s">
        <v>3661</v>
      </c>
      <c r="D101" s="832" t="s">
        <v>3803</v>
      </c>
      <c r="E101" s="832" t="s">
        <v>3801</v>
      </c>
      <c r="F101" s="849">
        <v>35</v>
      </c>
      <c r="G101" s="849">
        <v>26075</v>
      </c>
      <c r="H101" s="849">
        <v>1</v>
      </c>
      <c r="I101" s="849">
        <v>745</v>
      </c>
      <c r="J101" s="849">
        <v>54</v>
      </c>
      <c r="K101" s="849">
        <v>40284</v>
      </c>
      <c r="L101" s="849">
        <v>1.544928092042186</v>
      </c>
      <c r="M101" s="849">
        <v>746</v>
      </c>
      <c r="N101" s="849">
        <v>70</v>
      </c>
      <c r="O101" s="849">
        <v>52360</v>
      </c>
      <c r="P101" s="837">
        <v>2.0080536912751676</v>
      </c>
      <c r="Q101" s="850">
        <v>748</v>
      </c>
    </row>
    <row r="102" spans="1:17" ht="14.4" customHeight="1" x14ac:dyDescent="0.3">
      <c r="A102" s="831" t="s">
        <v>3814</v>
      </c>
      <c r="B102" s="832" t="s">
        <v>3665</v>
      </c>
      <c r="C102" s="832" t="s">
        <v>3661</v>
      </c>
      <c r="D102" s="832" t="s">
        <v>3827</v>
      </c>
      <c r="E102" s="832" t="s">
        <v>3828</v>
      </c>
      <c r="F102" s="849">
        <v>9</v>
      </c>
      <c r="G102" s="849">
        <v>522</v>
      </c>
      <c r="H102" s="849">
        <v>1</v>
      </c>
      <c r="I102" s="849">
        <v>58</v>
      </c>
      <c r="J102" s="849">
        <v>1</v>
      </c>
      <c r="K102" s="849">
        <v>58</v>
      </c>
      <c r="L102" s="849">
        <v>0.1111111111111111</v>
      </c>
      <c r="M102" s="849">
        <v>58</v>
      </c>
      <c r="N102" s="849"/>
      <c r="O102" s="849"/>
      <c r="P102" s="837"/>
      <c r="Q102" s="850"/>
    </row>
    <row r="103" spans="1:17" ht="14.4" customHeight="1" x14ac:dyDescent="0.3">
      <c r="A103" s="831" t="s">
        <v>3814</v>
      </c>
      <c r="B103" s="832" t="s">
        <v>3665</v>
      </c>
      <c r="C103" s="832" t="s">
        <v>3661</v>
      </c>
      <c r="D103" s="832" t="s">
        <v>3804</v>
      </c>
      <c r="E103" s="832" t="s">
        <v>3805</v>
      </c>
      <c r="F103" s="849">
        <v>40</v>
      </c>
      <c r="G103" s="849">
        <v>21720</v>
      </c>
      <c r="H103" s="849">
        <v>1</v>
      </c>
      <c r="I103" s="849">
        <v>543</v>
      </c>
      <c r="J103" s="849">
        <v>29</v>
      </c>
      <c r="K103" s="849">
        <v>15776</v>
      </c>
      <c r="L103" s="849">
        <v>0.72633517495395949</v>
      </c>
      <c r="M103" s="849">
        <v>544</v>
      </c>
      <c r="N103" s="849">
        <v>43</v>
      </c>
      <c r="O103" s="849">
        <v>23478</v>
      </c>
      <c r="P103" s="837">
        <v>1.0809392265193369</v>
      </c>
      <c r="Q103" s="850">
        <v>546</v>
      </c>
    </row>
    <row r="104" spans="1:17" ht="14.4" customHeight="1" x14ac:dyDescent="0.3">
      <c r="A104" s="831" t="s">
        <v>3814</v>
      </c>
      <c r="B104" s="832" t="s">
        <v>3665</v>
      </c>
      <c r="C104" s="832" t="s">
        <v>3661</v>
      </c>
      <c r="D104" s="832" t="s">
        <v>3759</v>
      </c>
      <c r="E104" s="832" t="s">
        <v>3760</v>
      </c>
      <c r="F104" s="849"/>
      <c r="G104" s="849"/>
      <c r="H104" s="849"/>
      <c r="I104" s="849"/>
      <c r="J104" s="849"/>
      <c r="K104" s="849"/>
      <c r="L104" s="849"/>
      <c r="M104" s="849"/>
      <c r="N104" s="849">
        <v>2</v>
      </c>
      <c r="O104" s="849">
        <v>620</v>
      </c>
      <c r="P104" s="837"/>
      <c r="Q104" s="850">
        <v>310</v>
      </c>
    </row>
    <row r="105" spans="1:17" ht="14.4" customHeight="1" x14ac:dyDescent="0.3">
      <c r="A105" s="831" t="s">
        <v>3814</v>
      </c>
      <c r="B105" s="832" t="s">
        <v>3665</v>
      </c>
      <c r="C105" s="832" t="s">
        <v>3661</v>
      </c>
      <c r="D105" s="832" t="s">
        <v>3761</v>
      </c>
      <c r="E105" s="832" t="s">
        <v>3756</v>
      </c>
      <c r="F105" s="849">
        <v>12</v>
      </c>
      <c r="G105" s="849">
        <v>2136</v>
      </c>
      <c r="H105" s="849">
        <v>1</v>
      </c>
      <c r="I105" s="849">
        <v>178</v>
      </c>
      <c r="J105" s="849">
        <v>22</v>
      </c>
      <c r="K105" s="849">
        <v>3938</v>
      </c>
      <c r="L105" s="849">
        <v>1.8436329588014981</v>
      </c>
      <c r="M105" s="849">
        <v>179</v>
      </c>
      <c r="N105" s="849">
        <v>27</v>
      </c>
      <c r="O105" s="849">
        <v>4833</v>
      </c>
      <c r="P105" s="837">
        <v>2.2626404494382024</v>
      </c>
      <c r="Q105" s="850">
        <v>179</v>
      </c>
    </row>
    <row r="106" spans="1:17" ht="14.4" customHeight="1" x14ac:dyDescent="0.3">
      <c r="A106" s="831" t="s">
        <v>3814</v>
      </c>
      <c r="B106" s="832" t="s">
        <v>3665</v>
      </c>
      <c r="C106" s="832" t="s">
        <v>3661</v>
      </c>
      <c r="D106" s="832" t="s">
        <v>3762</v>
      </c>
      <c r="E106" s="832" t="s">
        <v>3760</v>
      </c>
      <c r="F106" s="849">
        <v>5</v>
      </c>
      <c r="G106" s="849">
        <v>1900</v>
      </c>
      <c r="H106" s="849">
        <v>1</v>
      </c>
      <c r="I106" s="849">
        <v>380</v>
      </c>
      <c r="J106" s="849">
        <v>4</v>
      </c>
      <c r="K106" s="849">
        <v>1524</v>
      </c>
      <c r="L106" s="849">
        <v>0.80210526315789477</v>
      </c>
      <c r="M106" s="849">
        <v>381</v>
      </c>
      <c r="N106" s="849">
        <v>20</v>
      </c>
      <c r="O106" s="849">
        <v>7700</v>
      </c>
      <c r="P106" s="837">
        <v>4.0526315789473681</v>
      </c>
      <c r="Q106" s="850">
        <v>385</v>
      </c>
    </row>
    <row r="107" spans="1:17" ht="14.4" customHeight="1" x14ac:dyDescent="0.3">
      <c r="A107" s="831" t="s">
        <v>3814</v>
      </c>
      <c r="B107" s="832" t="s">
        <v>3665</v>
      </c>
      <c r="C107" s="832" t="s">
        <v>3661</v>
      </c>
      <c r="D107" s="832" t="s">
        <v>3829</v>
      </c>
      <c r="E107" s="832" t="s">
        <v>3830</v>
      </c>
      <c r="F107" s="849">
        <v>6</v>
      </c>
      <c r="G107" s="849">
        <v>600</v>
      </c>
      <c r="H107" s="849">
        <v>1</v>
      </c>
      <c r="I107" s="849">
        <v>100</v>
      </c>
      <c r="J107" s="849">
        <v>3</v>
      </c>
      <c r="K107" s="849">
        <v>300</v>
      </c>
      <c r="L107" s="849">
        <v>0.5</v>
      </c>
      <c r="M107" s="849">
        <v>100</v>
      </c>
      <c r="N107" s="849">
        <v>2</v>
      </c>
      <c r="O107" s="849">
        <v>200</v>
      </c>
      <c r="P107" s="837">
        <v>0.33333333333333331</v>
      </c>
      <c r="Q107" s="850">
        <v>100</v>
      </c>
    </row>
    <row r="108" spans="1:17" ht="14.4" customHeight="1" x14ac:dyDescent="0.3">
      <c r="A108" s="831" t="s">
        <v>3814</v>
      </c>
      <c r="B108" s="832" t="s">
        <v>3665</v>
      </c>
      <c r="C108" s="832" t="s">
        <v>3661</v>
      </c>
      <c r="D108" s="832" t="s">
        <v>3806</v>
      </c>
      <c r="E108" s="832" t="s">
        <v>3801</v>
      </c>
      <c r="F108" s="849"/>
      <c r="G108" s="849"/>
      <c r="H108" s="849"/>
      <c r="I108" s="849"/>
      <c r="J108" s="849"/>
      <c r="K108" s="849"/>
      <c r="L108" s="849"/>
      <c r="M108" s="849"/>
      <c r="N108" s="849">
        <v>29</v>
      </c>
      <c r="O108" s="849">
        <v>30160</v>
      </c>
      <c r="P108" s="837"/>
      <c r="Q108" s="850">
        <v>1040</v>
      </c>
    </row>
    <row r="109" spans="1:17" ht="14.4" customHeight="1" x14ac:dyDescent="0.3">
      <c r="A109" s="831" t="s">
        <v>3814</v>
      </c>
      <c r="B109" s="832" t="s">
        <v>3665</v>
      </c>
      <c r="C109" s="832" t="s">
        <v>3661</v>
      </c>
      <c r="D109" s="832" t="s">
        <v>3765</v>
      </c>
      <c r="E109" s="832" t="s">
        <v>3750</v>
      </c>
      <c r="F109" s="849">
        <v>1</v>
      </c>
      <c r="G109" s="849">
        <v>353</v>
      </c>
      <c r="H109" s="849">
        <v>1</v>
      </c>
      <c r="I109" s="849">
        <v>353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3814</v>
      </c>
      <c r="B110" s="832" t="s">
        <v>3665</v>
      </c>
      <c r="C110" s="832" t="s">
        <v>3661</v>
      </c>
      <c r="D110" s="832" t="s">
        <v>3732</v>
      </c>
      <c r="E110" s="832" t="s">
        <v>3733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376</v>
      </c>
      <c r="P110" s="837"/>
      <c r="Q110" s="850">
        <v>376</v>
      </c>
    </row>
    <row r="111" spans="1:17" ht="14.4" customHeight="1" x14ac:dyDescent="0.3">
      <c r="A111" s="831" t="s">
        <v>3814</v>
      </c>
      <c r="B111" s="832" t="s">
        <v>3665</v>
      </c>
      <c r="C111" s="832" t="s">
        <v>3661</v>
      </c>
      <c r="D111" s="832" t="s">
        <v>3807</v>
      </c>
      <c r="E111" s="832" t="s">
        <v>3808</v>
      </c>
      <c r="F111" s="849"/>
      <c r="G111" s="849"/>
      <c r="H111" s="849"/>
      <c r="I111" s="849"/>
      <c r="J111" s="849">
        <v>8</v>
      </c>
      <c r="K111" s="849">
        <v>6600</v>
      </c>
      <c r="L111" s="849"/>
      <c r="M111" s="849">
        <v>825</v>
      </c>
      <c r="N111" s="849">
        <v>3</v>
      </c>
      <c r="O111" s="849">
        <v>2484</v>
      </c>
      <c r="P111" s="837"/>
      <c r="Q111" s="850">
        <v>828</v>
      </c>
    </row>
    <row r="112" spans="1:17" ht="14.4" customHeight="1" x14ac:dyDescent="0.3">
      <c r="A112" s="831" t="s">
        <v>3814</v>
      </c>
      <c r="B112" s="832" t="s">
        <v>3665</v>
      </c>
      <c r="C112" s="832" t="s">
        <v>3661</v>
      </c>
      <c r="D112" s="832" t="s">
        <v>3831</v>
      </c>
      <c r="E112" s="832" t="s">
        <v>3808</v>
      </c>
      <c r="F112" s="849">
        <v>18</v>
      </c>
      <c r="G112" s="849">
        <v>10872</v>
      </c>
      <c r="H112" s="849">
        <v>1</v>
      </c>
      <c r="I112" s="849">
        <v>604</v>
      </c>
      <c r="J112" s="849">
        <v>17</v>
      </c>
      <c r="K112" s="849">
        <v>10285</v>
      </c>
      <c r="L112" s="849">
        <v>0.94600809418690213</v>
      </c>
      <c r="M112" s="849">
        <v>605</v>
      </c>
      <c r="N112" s="849">
        <v>24</v>
      </c>
      <c r="O112" s="849">
        <v>14616</v>
      </c>
      <c r="P112" s="837">
        <v>1.3443708609271523</v>
      </c>
      <c r="Q112" s="850">
        <v>609</v>
      </c>
    </row>
    <row r="113" spans="1:17" ht="14.4" customHeight="1" x14ac:dyDescent="0.3">
      <c r="A113" s="831" t="s">
        <v>3814</v>
      </c>
      <c r="B113" s="832" t="s">
        <v>3665</v>
      </c>
      <c r="C113" s="832" t="s">
        <v>3661</v>
      </c>
      <c r="D113" s="832" t="s">
        <v>3734</v>
      </c>
      <c r="E113" s="832" t="s">
        <v>3735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179</v>
      </c>
      <c r="P113" s="837"/>
      <c r="Q113" s="850">
        <v>179</v>
      </c>
    </row>
    <row r="114" spans="1:17" ht="14.4" customHeight="1" x14ac:dyDescent="0.3">
      <c r="A114" s="831" t="s">
        <v>3814</v>
      </c>
      <c r="B114" s="832" t="s">
        <v>3665</v>
      </c>
      <c r="C114" s="832" t="s">
        <v>3661</v>
      </c>
      <c r="D114" s="832" t="s">
        <v>3766</v>
      </c>
      <c r="E114" s="832" t="s">
        <v>3743</v>
      </c>
      <c r="F114" s="849"/>
      <c r="G114" s="849"/>
      <c r="H114" s="849"/>
      <c r="I114" s="849"/>
      <c r="J114" s="849"/>
      <c r="K114" s="849"/>
      <c r="L114" s="849"/>
      <c r="M114" s="849"/>
      <c r="N114" s="849">
        <v>4</v>
      </c>
      <c r="O114" s="849">
        <v>1636</v>
      </c>
      <c r="P114" s="837"/>
      <c r="Q114" s="850">
        <v>409</v>
      </c>
    </row>
    <row r="115" spans="1:17" ht="14.4" customHeight="1" x14ac:dyDescent="0.3">
      <c r="A115" s="831" t="s">
        <v>3814</v>
      </c>
      <c r="B115" s="832" t="s">
        <v>3665</v>
      </c>
      <c r="C115" s="832" t="s">
        <v>3661</v>
      </c>
      <c r="D115" s="832" t="s">
        <v>3832</v>
      </c>
      <c r="E115" s="832" t="s">
        <v>3833</v>
      </c>
      <c r="F115" s="849"/>
      <c r="G115" s="849"/>
      <c r="H115" s="849"/>
      <c r="I115" s="849"/>
      <c r="J115" s="849">
        <v>1</v>
      </c>
      <c r="K115" s="849">
        <v>1381</v>
      </c>
      <c r="L115" s="849"/>
      <c r="M115" s="849">
        <v>1381</v>
      </c>
      <c r="N115" s="849"/>
      <c r="O115" s="849"/>
      <c r="P115" s="837"/>
      <c r="Q115" s="850"/>
    </row>
    <row r="116" spans="1:17" ht="14.4" customHeight="1" x14ac:dyDescent="0.3">
      <c r="A116" s="831" t="s">
        <v>3814</v>
      </c>
      <c r="B116" s="832" t="s">
        <v>3665</v>
      </c>
      <c r="C116" s="832" t="s">
        <v>3661</v>
      </c>
      <c r="D116" s="832" t="s">
        <v>3834</v>
      </c>
      <c r="E116" s="832" t="s">
        <v>3835</v>
      </c>
      <c r="F116" s="849">
        <v>1</v>
      </c>
      <c r="G116" s="849">
        <v>358</v>
      </c>
      <c r="H116" s="849">
        <v>1</v>
      </c>
      <c r="I116" s="849">
        <v>358</v>
      </c>
      <c r="J116" s="849"/>
      <c r="K116" s="849"/>
      <c r="L116" s="849"/>
      <c r="M116" s="849"/>
      <c r="N116" s="849">
        <v>10</v>
      </c>
      <c r="O116" s="849">
        <v>3610</v>
      </c>
      <c r="P116" s="837">
        <v>10.083798882681565</v>
      </c>
      <c r="Q116" s="850">
        <v>361</v>
      </c>
    </row>
    <row r="117" spans="1:17" ht="14.4" customHeight="1" x14ac:dyDescent="0.3">
      <c r="A117" s="831" t="s">
        <v>3836</v>
      </c>
      <c r="B117" s="832" t="s">
        <v>3665</v>
      </c>
      <c r="C117" s="832" t="s">
        <v>3690</v>
      </c>
      <c r="D117" s="832" t="s">
        <v>3815</v>
      </c>
      <c r="E117" s="832" t="s">
        <v>3816</v>
      </c>
      <c r="F117" s="849">
        <v>1</v>
      </c>
      <c r="G117" s="849">
        <v>2310</v>
      </c>
      <c r="H117" s="849">
        <v>1</v>
      </c>
      <c r="I117" s="849">
        <v>2310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3836</v>
      </c>
      <c r="B118" s="832" t="s">
        <v>3665</v>
      </c>
      <c r="C118" s="832" t="s">
        <v>3690</v>
      </c>
      <c r="D118" s="832" t="s">
        <v>3738</v>
      </c>
      <c r="E118" s="832" t="s">
        <v>3739</v>
      </c>
      <c r="F118" s="849">
        <v>50</v>
      </c>
      <c r="G118" s="849">
        <v>45237.5</v>
      </c>
      <c r="H118" s="849">
        <v>1</v>
      </c>
      <c r="I118" s="849">
        <v>904.75</v>
      </c>
      <c r="J118" s="849">
        <v>36</v>
      </c>
      <c r="K118" s="849">
        <v>32571</v>
      </c>
      <c r="L118" s="849">
        <v>0.72</v>
      </c>
      <c r="M118" s="849">
        <v>904.75</v>
      </c>
      <c r="N118" s="849">
        <v>1</v>
      </c>
      <c r="O118" s="849">
        <v>904.75</v>
      </c>
      <c r="P118" s="837">
        <v>0.02</v>
      </c>
      <c r="Q118" s="850">
        <v>904.75</v>
      </c>
    </row>
    <row r="119" spans="1:17" ht="14.4" customHeight="1" x14ac:dyDescent="0.3">
      <c r="A119" s="831" t="s">
        <v>3836</v>
      </c>
      <c r="B119" s="832" t="s">
        <v>3665</v>
      </c>
      <c r="C119" s="832" t="s">
        <v>3690</v>
      </c>
      <c r="D119" s="832" t="s">
        <v>3693</v>
      </c>
      <c r="E119" s="832" t="s">
        <v>3694</v>
      </c>
      <c r="F119" s="849">
        <v>7</v>
      </c>
      <c r="G119" s="849">
        <v>1698.4799999999998</v>
      </c>
      <c r="H119" s="849">
        <v>1</v>
      </c>
      <c r="I119" s="849">
        <v>242.63999999999996</v>
      </c>
      <c r="J119" s="849">
        <v>11</v>
      </c>
      <c r="K119" s="849">
        <v>2669.0399999999991</v>
      </c>
      <c r="L119" s="849">
        <v>1.5714285714285712</v>
      </c>
      <c r="M119" s="849">
        <v>242.6399999999999</v>
      </c>
      <c r="N119" s="849">
        <v>7</v>
      </c>
      <c r="O119" s="849">
        <v>1698.4799999999996</v>
      </c>
      <c r="P119" s="837">
        <v>0.99999999999999989</v>
      </c>
      <c r="Q119" s="850">
        <v>242.63999999999993</v>
      </c>
    </row>
    <row r="120" spans="1:17" ht="14.4" customHeight="1" x14ac:dyDescent="0.3">
      <c r="A120" s="831" t="s">
        <v>3836</v>
      </c>
      <c r="B120" s="832" t="s">
        <v>3665</v>
      </c>
      <c r="C120" s="832" t="s">
        <v>3690</v>
      </c>
      <c r="D120" s="832" t="s">
        <v>3695</v>
      </c>
      <c r="E120" s="832" t="s">
        <v>3696</v>
      </c>
      <c r="F120" s="849">
        <v>1</v>
      </c>
      <c r="G120" s="849">
        <v>242.64</v>
      </c>
      <c r="H120" s="849">
        <v>1</v>
      </c>
      <c r="I120" s="849">
        <v>242.64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3836</v>
      </c>
      <c r="B121" s="832" t="s">
        <v>3665</v>
      </c>
      <c r="C121" s="832" t="s">
        <v>3690</v>
      </c>
      <c r="D121" s="832" t="s">
        <v>3699</v>
      </c>
      <c r="E121" s="832" t="s">
        <v>3698</v>
      </c>
      <c r="F121" s="849">
        <v>3</v>
      </c>
      <c r="G121" s="849">
        <v>1500</v>
      </c>
      <c r="H121" s="849">
        <v>1</v>
      </c>
      <c r="I121" s="849">
        <v>500</v>
      </c>
      <c r="J121" s="849"/>
      <c r="K121" s="849"/>
      <c r="L121" s="849"/>
      <c r="M121" s="849"/>
      <c r="N121" s="849">
        <v>3</v>
      </c>
      <c r="O121" s="849">
        <v>1500</v>
      </c>
      <c r="P121" s="837">
        <v>1</v>
      </c>
      <c r="Q121" s="850">
        <v>500</v>
      </c>
    </row>
    <row r="122" spans="1:17" ht="14.4" customHeight="1" x14ac:dyDescent="0.3">
      <c r="A122" s="831" t="s">
        <v>3836</v>
      </c>
      <c r="B122" s="832" t="s">
        <v>3665</v>
      </c>
      <c r="C122" s="832" t="s">
        <v>3690</v>
      </c>
      <c r="D122" s="832" t="s">
        <v>3837</v>
      </c>
      <c r="E122" s="832" t="s">
        <v>3838</v>
      </c>
      <c r="F122" s="849"/>
      <c r="G122" s="849"/>
      <c r="H122" s="849"/>
      <c r="I122" s="849"/>
      <c r="J122" s="849">
        <v>1</v>
      </c>
      <c r="K122" s="849">
        <v>1557.65</v>
      </c>
      <c r="L122" s="849"/>
      <c r="M122" s="849">
        <v>1557.65</v>
      </c>
      <c r="N122" s="849"/>
      <c r="O122" s="849"/>
      <c r="P122" s="837"/>
      <c r="Q122" s="850"/>
    </row>
    <row r="123" spans="1:17" ht="14.4" customHeight="1" x14ac:dyDescent="0.3">
      <c r="A123" s="831" t="s">
        <v>3836</v>
      </c>
      <c r="B123" s="832" t="s">
        <v>3665</v>
      </c>
      <c r="C123" s="832" t="s">
        <v>3661</v>
      </c>
      <c r="D123" s="832" t="s">
        <v>3798</v>
      </c>
      <c r="E123" s="832" t="s">
        <v>3799</v>
      </c>
      <c r="F123" s="849">
        <v>8</v>
      </c>
      <c r="G123" s="849">
        <v>1568</v>
      </c>
      <c r="H123" s="849">
        <v>1</v>
      </c>
      <c r="I123" s="849">
        <v>196</v>
      </c>
      <c r="J123" s="849">
        <v>10</v>
      </c>
      <c r="K123" s="849">
        <v>1960</v>
      </c>
      <c r="L123" s="849">
        <v>1.25</v>
      </c>
      <c r="M123" s="849">
        <v>196</v>
      </c>
      <c r="N123" s="849">
        <v>6</v>
      </c>
      <c r="O123" s="849">
        <v>1194</v>
      </c>
      <c r="P123" s="837">
        <v>0.76147959183673475</v>
      </c>
      <c r="Q123" s="850">
        <v>199</v>
      </c>
    </row>
    <row r="124" spans="1:17" ht="14.4" customHeight="1" x14ac:dyDescent="0.3">
      <c r="A124" s="831" t="s">
        <v>3836</v>
      </c>
      <c r="B124" s="832" t="s">
        <v>3665</v>
      </c>
      <c r="C124" s="832" t="s">
        <v>3661</v>
      </c>
      <c r="D124" s="832" t="s">
        <v>3823</v>
      </c>
      <c r="E124" s="832" t="s">
        <v>3824</v>
      </c>
      <c r="F124" s="849">
        <v>3</v>
      </c>
      <c r="G124" s="849">
        <v>3477</v>
      </c>
      <c r="H124" s="849">
        <v>1</v>
      </c>
      <c r="I124" s="849">
        <v>1159</v>
      </c>
      <c r="J124" s="849">
        <v>1</v>
      </c>
      <c r="K124" s="849">
        <v>1160</v>
      </c>
      <c r="L124" s="849">
        <v>0.33362093758987632</v>
      </c>
      <c r="M124" s="849">
        <v>1160</v>
      </c>
      <c r="N124" s="849"/>
      <c r="O124" s="849"/>
      <c r="P124" s="837"/>
      <c r="Q124" s="850"/>
    </row>
    <row r="125" spans="1:17" ht="14.4" customHeight="1" x14ac:dyDescent="0.3">
      <c r="A125" s="831" t="s">
        <v>3836</v>
      </c>
      <c r="B125" s="832" t="s">
        <v>3665</v>
      </c>
      <c r="C125" s="832" t="s">
        <v>3661</v>
      </c>
      <c r="D125" s="832" t="s">
        <v>3710</v>
      </c>
      <c r="E125" s="832" t="s">
        <v>3711</v>
      </c>
      <c r="F125" s="849">
        <v>269</v>
      </c>
      <c r="G125" s="849">
        <v>67519</v>
      </c>
      <c r="H125" s="849">
        <v>1</v>
      </c>
      <c r="I125" s="849">
        <v>251</v>
      </c>
      <c r="J125" s="849">
        <v>285</v>
      </c>
      <c r="K125" s="849">
        <v>71820</v>
      </c>
      <c r="L125" s="849">
        <v>1.063700587982642</v>
      </c>
      <c r="M125" s="849">
        <v>252</v>
      </c>
      <c r="N125" s="849">
        <v>266</v>
      </c>
      <c r="O125" s="849">
        <v>67564</v>
      </c>
      <c r="P125" s="837">
        <v>1.000666479065152</v>
      </c>
      <c r="Q125" s="850">
        <v>254</v>
      </c>
    </row>
    <row r="126" spans="1:17" ht="14.4" customHeight="1" x14ac:dyDescent="0.3">
      <c r="A126" s="831" t="s">
        <v>3836</v>
      </c>
      <c r="B126" s="832" t="s">
        <v>3665</v>
      </c>
      <c r="C126" s="832" t="s">
        <v>3661</v>
      </c>
      <c r="D126" s="832" t="s">
        <v>3740</v>
      </c>
      <c r="E126" s="832" t="s">
        <v>3741</v>
      </c>
      <c r="F126" s="849">
        <v>329</v>
      </c>
      <c r="G126" s="849">
        <v>41454</v>
      </c>
      <c r="H126" s="849">
        <v>1</v>
      </c>
      <c r="I126" s="849">
        <v>126</v>
      </c>
      <c r="J126" s="849">
        <v>393</v>
      </c>
      <c r="K126" s="849">
        <v>49911</v>
      </c>
      <c r="L126" s="849">
        <v>1.2040092632797801</v>
      </c>
      <c r="M126" s="849">
        <v>127</v>
      </c>
      <c r="N126" s="849">
        <v>397</v>
      </c>
      <c r="O126" s="849">
        <v>50022</v>
      </c>
      <c r="P126" s="837">
        <v>1.2066869300911853</v>
      </c>
      <c r="Q126" s="850">
        <v>126</v>
      </c>
    </row>
    <row r="127" spans="1:17" ht="14.4" customHeight="1" x14ac:dyDescent="0.3">
      <c r="A127" s="831" t="s">
        <v>3836</v>
      </c>
      <c r="B127" s="832" t="s">
        <v>3665</v>
      </c>
      <c r="C127" s="832" t="s">
        <v>3661</v>
      </c>
      <c r="D127" s="832" t="s">
        <v>3769</v>
      </c>
      <c r="E127" s="832" t="s">
        <v>3748</v>
      </c>
      <c r="F127" s="849"/>
      <c r="G127" s="849"/>
      <c r="H127" s="849"/>
      <c r="I127" s="849"/>
      <c r="J127" s="849">
        <v>11</v>
      </c>
      <c r="K127" s="849">
        <v>7579</v>
      </c>
      <c r="L127" s="849"/>
      <c r="M127" s="849">
        <v>689</v>
      </c>
      <c r="N127" s="849">
        <v>7</v>
      </c>
      <c r="O127" s="849">
        <v>4837</v>
      </c>
      <c r="P127" s="837"/>
      <c r="Q127" s="850">
        <v>691</v>
      </c>
    </row>
    <row r="128" spans="1:17" ht="14.4" customHeight="1" x14ac:dyDescent="0.3">
      <c r="A128" s="831" t="s">
        <v>3836</v>
      </c>
      <c r="B128" s="832" t="s">
        <v>3665</v>
      </c>
      <c r="C128" s="832" t="s">
        <v>3661</v>
      </c>
      <c r="D128" s="832" t="s">
        <v>3746</v>
      </c>
      <c r="E128" s="832" t="s">
        <v>3745</v>
      </c>
      <c r="F128" s="849">
        <v>3</v>
      </c>
      <c r="G128" s="849">
        <v>1704</v>
      </c>
      <c r="H128" s="849">
        <v>1</v>
      </c>
      <c r="I128" s="849">
        <v>568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3836</v>
      </c>
      <c r="B129" s="832" t="s">
        <v>3665</v>
      </c>
      <c r="C129" s="832" t="s">
        <v>3661</v>
      </c>
      <c r="D129" s="832" t="s">
        <v>3747</v>
      </c>
      <c r="E129" s="832" t="s">
        <v>3748</v>
      </c>
      <c r="F129" s="849">
        <v>42</v>
      </c>
      <c r="G129" s="849">
        <v>31962</v>
      </c>
      <c r="H129" s="849">
        <v>1</v>
      </c>
      <c r="I129" s="849">
        <v>761</v>
      </c>
      <c r="J129" s="849">
        <v>29</v>
      </c>
      <c r="K129" s="849">
        <v>22098</v>
      </c>
      <c r="L129" s="849">
        <v>0.69138351792753894</v>
      </c>
      <c r="M129" s="849">
        <v>762</v>
      </c>
      <c r="N129" s="849">
        <v>26</v>
      </c>
      <c r="O129" s="849">
        <v>19916</v>
      </c>
      <c r="P129" s="837">
        <v>0.62311494900193976</v>
      </c>
      <c r="Q129" s="850">
        <v>766</v>
      </c>
    </row>
    <row r="130" spans="1:17" ht="14.4" customHeight="1" x14ac:dyDescent="0.3">
      <c r="A130" s="831" t="s">
        <v>3836</v>
      </c>
      <c r="B130" s="832" t="s">
        <v>3665</v>
      </c>
      <c r="C130" s="832" t="s">
        <v>3661</v>
      </c>
      <c r="D130" s="832" t="s">
        <v>3800</v>
      </c>
      <c r="E130" s="832" t="s">
        <v>3801</v>
      </c>
      <c r="F130" s="849">
        <v>330</v>
      </c>
      <c r="G130" s="849">
        <v>269940</v>
      </c>
      <c r="H130" s="849">
        <v>1</v>
      </c>
      <c r="I130" s="849">
        <v>818</v>
      </c>
      <c r="J130" s="849">
        <v>264</v>
      </c>
      <c r="K130" s="849">
        <v>216216</v>
      </c>
      <c r="L130" s="849">
        <v>0.80097799511002443</v>
      </c>
      <c r="M130" s="849">
        <v>819</v>
      </c>
      <c r="N130" s="849">
        <v>320</v>
      </c>
      <c r="O130" s="849">
        <v>263360</v>
      </c>
      <c r="P130" s="837">
        <v>0.97562421278802702</v>
      </c>
      <c r="Q130" s="850">
        <v>823</v>
      </c>
    </row>
    <row r="131" spans="1:17" ht="14.4" customHeight="1" x14ac:dyDescent="0.3">
      <c r="A131" s="831" t="s">
        <v>3836</v>
      </c>
      <c r="B131" s="832" t="s">
        <v>3665</v>
      </c>
      <c r="C131" s="832" t="s">
        <v>3661</v>
      </c>
      <c r="D131" s="832" t="s">
        <v>3749</v>
      </c>
      <c r="E131" s="832" t="s">
        <v>3750</v>
      </c>
      <c r="F131" s="849"/>
      <c r="G131" s="849"/>
      <c r="H131" s="849"/>
      <c r="I131" s="849"/>
      <c r="J131" s="849"/>
      <c r="K131" s="849"/>
      <c r="L131" s="849"/>
      <c r="M131" s="849"/>
      <c r="N131" s="849">
        <v>2</v>
      </c>
      <c r="O131" s="849">
        <v>936</v>
      </c>
      <c r="P131" s="837"/>
      <c r="Q131" s="850">
        <v>468</v>
      </c>
    </row>
    <row r="132" spans="1:17" ht="14.4" customHeight="1" x14ac:dyDescent="0.3">
      <c r="A132" s="831" t="s">
        <v>3836</v>
      </c>
      <c r="B132" s="832" t="s">
        <v>3665</v>
      </c>
      <c r="C132" s="832" t="s">
        <v>3661</v>
      </c>
      <c r="D132" s="832" t="s">
        <v>3751</v>
      </c>
      <c r="E132" s="832" t="s">
        <v>3733</v>
      </c>
      <c r="F132" s="849">
        <v>10</v>
      </c>
      <c r="G132" s="849">
        <v>4460</v>
      </c>
      <c r="H132" s="849">
        <v>1</v>
      </c>
      <c r="I132" s="849">
        <v>446</v>
      </c>
      <c r="J132" s="849">
        <v>13</v>
      </c>
      <c r="K132" s="849">
        <v>5811</v>
      </c>
      <c r="L132" s="849">
        <v>1.3029147982062781</v>
      </c>
      <c r="M132" s="849">
        <v>447</v>
      </c>
      <c r="N132" s="849">
        <v>8</v>
      </c>
      <c r="O132" s="849">
        <v>3608</v>
      </c>
      <c r="P132" s="837">
        <v>0.80896860986547081</v>
      </c>
      <c r="Q132" s="850">
        <v>451</v>
      </c>
    </row>
    <row r="133" spans="1:17" ht="14.4" customHeight="1" x14ac:dyDescent="0.3">
      <c r="A133" s="831" t="s">
        <v>3836</v>
      </c>
      <c r="B133" s="832" t="s">
        <v>3665</v>
      </c>
      <c r="C133" s="832" t="s">
        <v>3661</v>
      </c>
      <c r="D133" s="832" t="s">
        <v>3752</v>
      </c>
      <c r="E133" s="832" t="s">
        <v>3731</v>
      </c>
      <c r="F133" s="849">
        <v>17</v>
      </c>
      <c r="G133" s="849">
        <v>12376</v>
      </c>
      <c r="H133" s="849">
        <v>1</v>
      </c>
      <c r="I133" s="849">
        <v>728</v>
      </c>
      <c r="J133" s="849">
        <v>25</v>
      </c>
      <c r="K133" s="849">
        <v>18250</v>
      </c>
      <c r="L133" s="849">
        <v>1.4746283128636071</v>
      </c>
      <c r="M133" s="849">
        <v>730</v>
      </c>
      <c r="N133" s="849">
        <v>26</v>
      </c>
      <c r="O133" s="849">
        <v>19110</v>
      </c>
      <c r="P133" s="837">
        <v>1.5441176470588236</v>
      </c>
      <c r="Q133" s="850">
        <v>735</v>
      </c>
    </row>
    <row r="134" spans="1:17" ht="14.4" customHeight="1" x14ac:dyDescent="0.3">
      <c r="A134" s="831" t="s">
        <v>3836</v>
      </c>
      <c r="B134" s="832" t="s">
        <v>3665</v>
      </c>
      <c r="C134" s="832" t="s">
        <v>3661</v>
      </c>
      <c r="D134" s="832" t="s">
        <v>3755</v>
      </c>
      <c r="E134" s="832" t="s">
        <v>3756</v>
      </c>
      <c r="F134" s="849">
        <v>134</v>
      </c>
      <c r="G134" s="849">
        <v>28810</v>
      </c>
      <c r="H134" s="849">
        <v>1</v>
      </c>
      <c r="I134" s="849">
        <v>215</v>
      </c>
      <c r="J134" s="849">
        <v>94</v>
      </c>
      <c r="K134" s="849">
        <v>20210</v>
      </c>
      <c r="L134" s="849">
        <v>0.70149253731343286</v>
      </c>
      <c r="M134" s="849">
        <v>215</v>
      </c>
      <c r="N134" s="849">
        <v>113</v>
      </c>
      <c r="O134" s="849">
        <v>24521</v>
      </c>
      <c r="P134" s="837">
        <v>0.85112808052759459</v>
      </c>
      <c r="Q134" s="850">
        <v>217</v>
      </c>
    </row>
    <row r="135" spans="1:17" ht="14.4" customHeight="1" x14ac:dyDescent="0.3">
      <c r="A135" s="831" t="s">
        <v>3836</v>
      </c>
      <c r="B135" s="832" t="s">
        <v>3665</v>
      </c>
      <c r="C135" s="832" t="s">
        <v>3661</v>
      </c>
      <c r="D135" s="832" t="s">
        <v>3714</v>
      </c>
      <c r="E135" s="832" t="s">
        <v>3715</v>
      </c>
      <c r="F135" s="849">
        <v>1</v>
      </c>
      <c r="G135" s="849">
        <v>355</v>
      </c>
      <c r="H135" s="849">
        <v>1</v>
      </c>
      <c r="I135" s="849">
        <v>355</v>
      </c>
      <c r="J135" s="849"/>
      <c r="K135" s="849"/>
      <c r="L135" s="849"/>
      <c r="M135" s="849"/>
      <c r="N135" s="849">
        <v>1</v>
      </c>
      <c r="O135" s="849">
        <v>358</v>
      </c>
      <c r="P135" s="837">
        <v>1.0084507042253521</v>
      </c>
      <c r="Q135" s="850">
        <v>358</v>
      </c>
    </row>
    <row r="136" spans="1:17" ht="14.4" customHeight="1" x14ac:dyDescent="0.3">
      <c r="A136" s="831" t="s">
        <v>3836</v>
      </c>
      <c r="B136" s="832" t="s">
        <v>3665</v>
      </c>
      <c r="C136" s="832" t="s">
        <v>3661</v>
      </c>
      <c r="D136" s="832" t="s">
        <v>3757</v>
      </c>
      <c r="E136" s="832" t="s">
        <v>3758</v>
      </c>
      <c r="F136" s="849">
        <v>663</v>
      </c>
      <c r="G136" s="849">
        <v>56355</v>
      </c>
      <c r="H136" s="849">
        <v>1</v>
      </c>
      <c r="I136" s="849">
        <v>85</v>
      </c>
      <c r="J136" s="849">
        <v>575</v>
      </c>
      <c r="K136" s="849">
        <v>49450</v>
      </c>
      <c r="L136" s="849">
        <v>0.87747316121018548</v>
      </c>
      <c r="M136" s="849">
        <v>86</v>
      </c>
      <c r="N136" s="849">
        <v>540</v>
      </c>
      <c r="O136" s="849">
        <v>47520</v>
      </c>
      <c r="P136" s="837">
        <v>0.84322597817407507</v>
      </c>
      <c r="Q136" s="850">
        <v>88</v>
      </c>
    </row>
    <row r="137" spans="1:17" ht="14.4" customHeight="1" x14ac:dyDescent="0.3">
      <c r="A137" s="831" t="s">
        <v>3836</v>
      </c>
      <c r="B137" s="832" t="s">
        <v>3665</v>
      </c>
      <c r="C137" s="832" t="s">
        <v>3661</v>
      </c>
      <c r="D137" s="832" t="s">
        <v>3716</v>
      </c>
      <c r="E137" s="832" t="s">
        <v>3717</v>
      </c>
      <c r="F137" s="849">
        <v>5</v>
      </c>
      <c r="G137" s="849">
        <v>3600</v>
      </c>
      <c r="H137" s="849">
        <v>1</v>
      </c>
      <c r="I137" s="849">
        <v>720</v>
      </c>
      <c r="J137" s="849"/>
      <c r="K137" s="849"/>
      <c r="L137" s="849"/>
      <c r="M137" s="849"/>
      <c r="N137" s="849">
        <v>3</v>
      </c>
      <c r="O137" s="849">
        <v>2169</v>
      </c>
      <c r="P137" s="837">
        <v>0.60250000000000004</v>
      </c>
      <c r="Q137" s="850">
        <v>723</v>
      </c>
    </row>
    <row r="138" spans="1:17" ht="14.4" customHeight="1" x14ac:dyDescent="0.3">
      <c r="A138" s="831" t="s">
        <v>3836</v>
      </c>
      <c r="B138" s="832" t="s">
        <v>3665</v>
      </c>
      <c r="C138" s="832" t="s">
        <v>3661</v>
      </c>
      <c r="D138" s="832" t="s">
        <v>3802</v>
      </c>
      <c r="E138" s="832" t="s">
        <v>3801</v>
      </c>
      <c r="F138" s="849">
        <v>198</v>
      </c>
      <c r="G138" s="849">
        <v>188496</v>
      </c>
      <c r="H138" s="849">
        <v>1</v>
      </c>
      <c r="I138" s="849">
        <v>952</v>
      </c>
      <c r="J138" s="849">
        <v>111</v>
      </c>
      <c r="K138" s="849">
        <v>105783</v>
      </c>
      <c r="L138" s="849">
        <v>0.56119493251846198</v>
      </c>
      <c r="M138" s="849">
        <v>953</v>
      </c>
      <c r="N138" s="849">
        <v>139</v>
      </c>
      <c r="O138" s="849">
        <v>132884</v>
      </c>
      <c r="P138" s="837">
        <v>0.70496986673457263</v>
      </c>
      <c r="Q138" s="850">
        <v>956</v>
      </c>
    </row>
    <row r="139" spans="1:17" ht="14.4" customHeight="1" x14ac:dyDescent="0.3">
      <c r="A139" s="831" t="s">
        <v>3836</v>
      </c>
      <c r="B139" s="832" t="s">
        <v>3665</v>
      </c>
      <c r="C139" s="832" t="s">
        <v>3661</v>
      </c>
      <c r="D139" s="832" t="s">
        <v>3722</v>
      </c>
      <c r="E139" s="832" t="s">
        <v>3723</v>
      </c>
      <c r="F139" s="849">
        <v>14</v>
      </c>
      <c r="G139" s="849">
        <v>1680</v>
      </c>
      <c r="H139" s="849">
        <v>1</v>
      </c>
      <c r="I139" s="849">
        <v>120</v>
      </c>
      <c r="J139" s="849">
        <v>2</v>
      </c>
      <c r="K139" s="849">
        <v>242</v>
      </c>
      <c r="L139" s="849">
        <v>0.14404761904761904</v>
      </c>
      <c r="M139" s="849">
        <v>121</v>
      </c>
      <c r="N139" s="849">
        <v>10</v>
      </c>
      <c r="O139" s="849">
        <v>1220</v>
      </c>
      <c r="P139" s="837">
        <v>0.72619047619047616</v>
      </c>
      <c r="Q139" s="850">
        <v>122</v>
      </c>
    </row>
    <row r="140" spans="1:17" ht="14.4" customHeight="1" x14ac:dyDescent="0.3">
      <c r="A140" s="831" t="s">
        <v>3836</v>
      </c>
      <c r="B140" s="832" t="s">
        <v>3665</v>
      </c>
      <c r="C140" s="832" t="s">
        <v>3661</v>
      </c>
      <c r="D140" s="832" t="s">
        <v>3803</v>
      </c>
      <c r="E140" s="832" t="s">
        <v>3801</v>
      </c>
      <c r="F140" s="849">
        <v>18</v>
      </c>
      <c r="G140" s="849">
        <v>13410</v>
      </c>
      <c r="H140" s="849">
        <v>1</v>
      </c>
      <c r="I140" s="849">
        <v>745</v>
      </c>
      <c r="J140" s="849">
        <v>108</v>
      </c>
      <c r="K140" s="849">
        <v>80568</v>
      </c>
      <c r="L140" s="849">
        <v>6.0080536912751681</v>
      </c>
      <c r="M140" s="849">
        <v>746</v>
      </c>
      <c r="N140" s="849">
        <v>37</v>
      </c>
      <c r="O140" s="849">
        <v>27676</v>
      </c>
      <c r="P140" s="837">
        <v>2.0638329604772556</v>
      </c>
      <c r="Q140" s="850">
        <v>748</v>
      </c>
    </row>
    <row r="141" spans="1:17" ht="14.4" customHeight="1" x14ac:dyDescent="0.3">
      <c r="A141" s="831" t="s">
        <v>3836</v>
      </c>
      <c r="B141" s="832" t="s">
        <v>3665</v>
      </c>
      <c r="C141" s="832" t="s">
        <v>3661</v>
      </c>
      <c r="D141" s="832" t="s">
        <v>3827</v>
      </c>
      <c r="E141" s="832" t="s">
        <v>3828</v>
      </c>
      <c r="F141" s="849">
        <v>2</v>
      </c>
      <c r="G141" s="849">
        <v>116</v>
      </c>
      <c r="H141" s="849">
        <v>1</v>
      </c>
      <c r="I141" s="849">
        <v>58</v>
      </c>
      <c r="J141" s="849">
        <v>1</v>
      </c>
      <c r="K141" s="849">
        <v>58</v>
      </c>
      <c r="L141" s="849">
        <v>0.5</v>
      </c>
      <c r="M141" s="849">
        <v>58</v>
      </c>
      <c r="N141" s="849"/>
      <c r="O141" s="849"/>
      <c r="P141" s="837"/>
      <c r="Q141" s="850"/>
    </row>
    <row r="142" spans="1:17" ht="14.4" customHeight="1" x14ac:dyDescent="0.3">
      <c r="A142" s="831" t="s">
        <v>3836</v>
      </c>
      <c r="B142" s="832" t="s">
        <v>3665</v>
      </c>
      <c r="C142" s="832" t="s">
        <v>3661</v>
      </c>
      <c r="D142" s="832" t="s">
        <v>3804</v>
      </c>
      <c r="E142" s="832" t="s">
        <v>3805</v>
      </c>
      <c r="F142" s="849">
        <v>56</v>
      </c>
      <c r="G142" s="849">
        <v>30408</v>
      </c>
      <c r="H142" s="849">
        <v>1</v>
      </c>
      <c r="I142" s="849">
        <v>543</v>
      </c>
      <c r="J142" s="849">
        <v>45</v>
      </c>
      <c r="K142" s="849">
        <v>24480</v>
      </c>
      <c r="L142" s="849">
        <v>0.80505130228887134</v>
      </c>
      <c r="M142" s="849">
        <v>544</v>
      </c>
      <c r="N142" s="849">
        <v>4</v>
      </c>
      <c r="O142" s="849">
        <v>2184</v>
      </c>
      <c r="P142" s="837">
        <v>7.18232044198895E-2</v>
      </c>
      <c r="Q142" s="850">
        <v>546</v>
      </c>
    </row>
    <row r="143" spans="1:17" ht="14.4" customHeight="1" x14ac:dyDescent="0.3">
      <c r="A143" s="831" t="s">
        <v>3836</v>
      </c>
      <c r="B143" s="832" t="s">
        <v>3665</v>
      </c>
      <c r="C143" s="832" t="s">
        <v>3661</v>
      </c>
      <c r="D143" s="832" t="s">
        <v>3761</v>
      </c>
      <c r="E143" s="832" t="s">
        <v>3756</v>
      </c>
      <c r="F143" s="849">
        <v>6</v>
      </c>
      <c r="G143" s="849">
        <v>1068</v>
      </c>
      <c r="H143" s="849">
        <v>1</v>
      </c>
      <c r="I143" s="849">
        <v>178</v>
      </c>
      <c r="J143" s="849">
        <v>36</v>
      </c>
      <c r="K143" s="849">
        <v>6444</v>
      </c>
      <c r="L143" s="849">
        <v>6.0337078651685392</v>
      </c>
      <c r="M143" s="849">
        <v>179</v>
      </c>
      <c r="N143" s="849">
        <v>13</v>
      </c>
      <c r="O143" s="849">
        <v>2327</v>
      </c>
      <c r="P143" s="837">
        <v>2.1788389513108615</v>
      </c>
      <c r="Q143" s="850">
        <v>179</v>
      </c>
    </row>
    <row r="144" spans="1:17" ht="14.4" customHeight="1" x14ac:dyDescent="0.3">
      <c r="A144" s="831" t="s">
        <v>3836</v>
      </c>
      <c r="B144" s="832" t="s">
        <v>3665</v>
      </c>
      <c r="C144" s="832" t="s">
        <v>3661</v>
      </c>
      <c r="D144" s="832" t="s">
        <v>3762</v>
      </c>
      <c r="E144" s="832" t="s">
        <v>3760</v>
      </c>
      <c r="F144" s="849">
        <v>20</v>
      </c>
      <c r="G144" s="849">
        <v>7600</v>
      </c>
      <c r="H144" s="849">
        <v>1</v>
      </c>
      <c r="I144" s="849">
        <v>380</v>
      </c>
      <c r="J144" s="849">
        <v>2</v>
      </c>
      <c r="K144" s="849">
        <v>762</v>
      </c>
      <c r="L144" s="849">
        <v>0.10026315789473685</v>
      </c>
      <c r="M144" s="849">
        <v>381</v>
      </c>
      <c r="N144" s="849"/>
      <c r="O144" s="849"/>
      <c r="P144" s="837"/>
      <c r="Q144" s="850"/>
    </row>
    <row r="145" spans="1:17" ht="14.4" customHeight="1" x14ac:dyDescent="0.3">
      <c r="A145" s="831" t="s">
        <v>3836</v>
      </c>
      <c r="B145" s="832" t="s">
        <v>3665</v>
      </c>
      <c r="C145" s="832" t="s">
        <v>3661</v>
      </c>
      <c r="D145" s="832" t="s">
        <v>3730</v>
      </c>
      <c r="E145" s="832" t="s">
        <v>3731</v>
      </c>
      <c r="F145" s="849"/>
      <c r="G145" s="849"/>
      <c r="H145" s="849"/>
      <c r="I145" s="849"/>
      <c r="J145" s="849">
        <v>3</v>
      </c>
      <c r="K145" s="849">
        <v>1860</v>
      </c>
      <c r="L145" s="849"/>
      <c r="M145" s="849">
        <v>620</v>
      </c>
      <c r="N145" s="849"/>
      <c r="O145" s="849"/>
      <c r="P145" s="837"/>
      <c r="Q145" s="850"/>
    </row>
    <row r="146" spans="1:17" ht="14.4" customHeight="1" x14ac:dyDescent="0.3">
      <c r="A146" s="831" t="s">
        <v>3836</v>
      </c>
      <c r="B146" s="832" t="s">
        <v>3665</v>
      </c>
      <c r="C146" s="832" t="s">
        <v>3661</v>
      </c>
      <c r="D146" s="832" t="s">
        <v>3829</v>
      </c>
      <c r="E146" s="832" t="s">
        <v>3830</v>
      </c>
      <c r="F146" s="849">
        <v>1</v>
      </c>
      <c r="G146" s="849">
        <v>100</v>
      </c>
      <c r="H146" s="849">
        <v>1</v>
      </c>
      <c r="I146" s="849">
        <v>100</v>
      </c>
      <c r="J146" s="849">
        <v>1</v>
      </c>
      <c r="K146" s="849">
        <v>100</v>
      </c>
      <c r="L146" s="849">
        <v>1</v>
      </c>
      <c r="M146" s="849">
        <v>100</v>
      </c>
      <c r="N146" s="849">
        <v>3</v>
      </c>
      <c r="O146" s="849">
        <v>300</v>
      </c>
      <c r="P146" s="837">
        <v>3</v>
      </c>
      <c r="Q146" s="850">
        <v>100</v>
      </c>
    </row>
    <row r="147" spans="1:17" ht="14.4" customHeight="1" x14ac:dyDescent="0.3">
      <c r="A147" s="831" t="s">
        <v>3836</v>
      </c>
      <c r="B147" s="832" t="s">
        <v>3665</v>
      </c>
      <c r="C147" s="832" t="s">
        <v>3661</v>
      </c>
      <c r="D147" s="832" t="s">
        <v>3806</v>
      </c>
      <c r="E147" s="832" t="s">
        <v>3801</v>
      </c>
      <c r="F147" s="849">
        <v>88</v>
      </c>
      <c r="G147" s="849">
        <v>91080</v>
      </c>
      <c r="H147" s="849">
        <v>1</v>
      </c>
      <c r="I147" s="849">
        <v>1035</v>
      </c>
      <c r="J147" s="849">
        <v>48</v>
      </c>
      <c r="K147" s="849">
        <v>49728</v>
      </c>
      <c r="L147" s="849">
        <v>0.54598155467720688</v>
      </c>
      <c r="M147" s="849">
        <v>1036</v>
      </c>
      <c r="N147" s="849">
        <v>11</v>
      </c>
      <c r="O147" s="849">
        <v>11440</v>
      </c>
      <c r="P147" s="837">
        <v>0.12560386473429952</v>
      </c>
      <c r="Q147" s="850">
        <v>1040</v>
      </c>
    </row>
    <row r="148" spans="1:17" ht="14.4" customHeight="1" x14ac:dyDescent="0.3">
      <c r="A148" s="831" t="s">
        <v>3836</v>
      </c>
      <c r="B148" s="832" t="s">
        <v>3665</v>
      </c>
      <c r="C148" s="832" t="s">
        <v>3661</v>
      </c>
      <c r="D148" s="832" t="s">
        <v>3839</v>
      </c>
      <c r="E148" s="832" t="s">
        <v>3801</v>
      </c>
      <c r="F148" s="849"/>
      <c r="G148" s="849"/>
      <c r="H148" s="849"/>
      <c r="I148" s="849"/>
      <c r="J148" s="849">
        <v>10</v>
      </c>
      <c r="K148" s="849">
        <v>8800</v>
      </c>
      <c r="L148" s="849"/>
      <c r="M148" s="849">
        <v>880</v>
      </c>
      <c r="N148" s="849"/>
      <c r="O148" s="849"/>
      <c r="P148" s="837"/>
      <c r="Q148" s="850"/>
    </row>
    <row r="149" spans="1:17" ht="14.4" customHeight="1" x14ac:dyDescent="0.3">
      <c r="A149" s="831" t="s">
        <v>3836</v>
      </c>
      <c r="B149" s="832" t="s">
        <v>3665</v>
      </c>
      <c r="C149" s="832" t="s">
        <v>3661</v>
      </c>
      <c r="D149" s="832" t="s">
        <v>3840</v>
      </c>
      <c r="E149" s="832" t="s">
        <v>3808</v>
      </c>
      <c r="F149" s="849"/>
      <c r="G149" s="849"/>
      <c r="H149" s="849"/>
      <c r="I149" s="849"/>
      <c r="J149" s="849">
        <v>11</v>
      </c>
      <c r="K149" s="849">
        <v>5852</v>
      </c>
      <c r="L149" s="849"/>
      <c r="M149" s="849">
        <v>532</v>
      </c>
      <c r="N149" s="849"/>
      <c r="O149" s="849"/>
      <c r="P149" s="837"/>
      <c r="Q149" s="850"/>
    </row>
    <row r="150" spans="1:17" ht="14.4" customHeight="1" x14ac:dyDescent="0.3">
      <c r="A150" s="831" t="s">
        <v>3836</v>
      </c>
      <c r="B150" s="832" t="s">
        <v>3665</v>
      </c>
      <c r="C150" s="832" t="s">
        <v>3661</v>
      </c>
      <c r="D150" s="832" t="s">
        <v>3807</v>
      </c>
      <c r="E150" s="832" t="s">
        <v>3808</v>
      </c>
      <c r="F150" s="849">
        <v>77</v>
      </c>
      <c r="G150" s="849">
        <v>63448</v>
      </c>
      <c r="H150" s="849">
        <v>1</v>
      </c>
      <c r="I150" s="849">
        <v>824</v>
      </c>
      <c r="J150" s="849">
        <v>136</v>
      </c>
      <c r="K150" s="849">
        <v>112200</v>
      </c>
      <c r="L150" s="849">
        <v>1.7683772538141471</v>
      </c>
      <c r="M150" s="849">
        <v>825</v>
      </c>
      <c r="N150" s="849">
        <v>92</v>
      </c>
      <c r="O150" s="849">
        <v>76176</v>
      </c>
      <c r="P150" s="837">
        <v>1.2006052200226958</v>
      </c>
      <c r="Q150" s="850">
        <v>828</v>
      </c>
    </row>
    <row r="151" spans="1:17" ht="14.4" customHeight="1" x14ac:dyDescent="0.3">
      <c r="A151" s="831" t="s">
        <v>3836</v>
      </c>
      <c r="B151" s="832" t="s">
        <v>3665</v>
      </c>
      <c r="C151" s="832" t="s">
        <v>3661</v>
      </c>
      <c r="D151" s="832" t="s">
        <v>3831</v>
      </c>
      <c r="E151" s="832" t="s">
        <v>3808</v>
      </c>
      <c r="F151" s="849">
        <v>38</v>
      </c>
      <c r="G151" s="849">
        <v>22952</v>
      </c>
      <c r="H151" s="849">
        <v>1</v>
      </c>
      <c r="I151" s="849">
        <v>604</v>
      </c>
      <c r="J151" s="849">
        <v>52</v>
      </c>
      <c r="K151" s="849">
        <v>31460</v>
      </c>
      <c r="L151" s="849">
        <v>1.3706866504008366</v>
      </c>
      <c r="M151" s="849">
        <v>605</v>
      </c>
      <c r="N151" s="849">
        <v>94</v>
      </c>
      <c r="O151" s="849">
        <v>57246</v>
      </c>
      <c r="P151" s="837">
        <v>2.4941617288253748</v>
      </c>
      <c r="Q151" s="850">
        <v>609</v>
      </c>
    </row>
    <row r="152" spans="1:17" ht="14.4" customHeight="1" x14ac:dyDescent="0.3">
      <c r="A152" s="831" t="s">
        <v>3836</v>
      </c>
      <c r="B152" s="832" t="s">
        <v>3665</v>
      </c>
      <c r="C152" s="832" t="s">
        <v>3661</v>
      </c>
      <c r="D152" s="832" t="s">
        <v>3832</v>
      </c>
      <c r="E152" s="832" t="s">
        <v>3833</v>
      </c>
      <c r="F152" s="849"/>
      <c r="G152" s="849"/>
      <c r="H152" s="849"/>
      <c r="I152" s="849"/>
      <c r="J152" s="849">
        <v>2</v>
      </c>
      <c r="K152" s="849">
        <v>2762</v>
      </c>
      <c r="L152" s="849"/>
      <c r="M152" s="849">
        <v>1381</v>
      </c>
      <c r="N152" s="849"/>
      <c r="O152" s="849"/>
      <c r="P152" s="837"/>
      <c r="Q152" s="850"/>
    </row>
    <row r="153" spans="1:17" ht="14.4" customHeight="1" x14ac:dyDescent="0.3">
      <c r="A153" s="831" t="s">
        <v>3836</v>
      </c>
      <c r="B153" s="832" t="s">
        <v>3665</v>
      </c>
      <c r="C153" s="832" t="s">
        <v>3661</v>
      </c>
      <c r="D153" s="832" t="s">
        <v>3736</v>
      </c>
      <c r="E153" s="832" t="s">
        <v>3737</v>
      </c>
      <c r="F153" s="849">
        <v>1</v>
      </c>
      <c r="G153" s="849">
        <v>1296</v>
      </c>
      <c r="H153" s="849">
        <v>1</v>
      </c>
      <c r="I153" s="849">
        <v>1296</v>
      </c>
      <c r="J153" s="849"/>
      <c r="K153" s="849"/>
      <c r="L153" s="849"/>
      <c r="M153" s="849"/>
      <c r="N153" s="849">
        <v>1</v>
      </c>
      <c r="O153" s="849">
        <v>1303</v>
      </c>
      <c r="P153" s="837">
        <v>1.0054012345679013</v>
      </c>
      <c r="Q153" s="850">
        <v>1303</v>
      </c>
    </row>
    <row r="154" spans="1:17" ht="14.4" customHeight="1" x14ac:dyDescent="0.3">
      <c r="A154" s="831" t="s">
        <v>3836</v>
      </c>
      <c r="B154" s="832" t="s">
        <v>3660</v>
      </c>
      <c r="C154" s="832" t="s">
        <v>3661</v>
      </c>
      <c r="D154" s="832" t="s">
        <v>3662</v>
      </c>
      <c r="E154" s="832" t="s">
        <v>3663</v>
      </c>
      <c r="F154" s="849">
        <v>1</v>
      </c>
      <c r="G154" s="849">
        <v>0</v>
      </c>
      <c r="H154" s="849"/>
      <c r="I154" s="849">
        <v>0</v>
      </c>
      <c r="J154" s="849"/>
      <c r="K154" s="849"/>
      <c r="L154" s="849"/>
      <c r="M154" s="849"/>
      <c r="N154" s="849">
        <v>1</v>
      </c>
      <c r="O154" s="849">
        <v>0</v>
      </c>
      <c r="P154" s="837"/>
      <c r="Q154" s="850">
        <v>0</v>
      </c>
    </row>
    <row r="155" spans="1:17" ht="14.4" customHeight="1" x14ac:dyDescent="0.3">
      <c r="A155" s="831" t="s">
        <v>3664</v>
      </c>
      <c r="B155" s="832" t="s">
        <v>3665</v>
      </c>
      <c r="C155" s="832" t="s">
        <v>3690</v>
      </c>
      <c r="D155" s="832" t="s">
        <v>3815</v>
      </c>
      <c r="E155" s="832" t="s">
        <v>3816</v>
      </c>
      <c r="F155" s="849"/>
      <c r="G155" s="849"/>
      <c r="H155" s="849"/>
      <c r="I155" s="849"/>
      <c r="J155" s="849">
        <v>2</v>
      </c>
      <c r="K155" s="849">
        <v>4620</v>
      </c>
      <c r="L155" s="849"/>
      <c r="M155" s="849">
        <v>2310</v>
      </c>
      <c r="N155" s="849">
        <v>1</v>
      </c>
      <c r="O155" s="849">
        <v>2310</v>
      </c>
      <c r="P155" s="837"/>
      <c r="Q155" s="850">
        <v>2310</v>
      </c>
    </row>
    <row r="156" spans="1:17" ht="14.4" customHeight="1" x14ac:dyDescent="0.3">
      <c r="A156" s="831" t="s">
        <v>3664</v>
      </c>
      <c r="B156" s="832" t="s">
        <v>3665</v>
      </c>
      <c r="C156" s="832" t="s">
        <v>3690</v>
      </c>
      <c r="D156" s="832" t="s">
        <v>3738</v>
      </c>
      <c r="E156" s="832" t="s">
        <v>3739</v>
      </c>
      <c r="F156" s="849">
        <v>159</v>
      </c>
      <c r="G156" s="849">
        <v>143855.25</v>
      </c>
      <c r="H156" s="849">
        <v>1</v>
      </c>
      <c r="I156" s="849">
        <v>904.75</v>
      </c>
      <c r="J156" s="849">
        <v>154</v>
      </c>
      <c r="K156" s="849">
        <v>139331.5</v>
      </c>
      <c r="L156" s="849">
        <v>0.96855345911949686</v>
      </c>
      <c r="M156" s="849">
        <v>904.75</v>
      </c>
      <c r="N156" s="849"/>
      <c r="O156" s="849"/>
      <c r="P156" s="837"/>
      <c r="Q156" s="850"/>
    </row>
    <row r="157" spans="1:17" ht="14.4" customHeight="1" x14ac:dyDescent="0.3">
      <c r="A157" s="831" t="s">
        <v>3664</v>
      </c>
      <c r="B157" s="832" t="s">
        <v>3665</v>
      </c>
      <c r="C157" s="832" t="s">
        <v>3690</v>
      </c>
      <c r="D157" s="832" t="s">
        <v>3693</v>
      </c>
      <c r="E157" s="832" t="s">
        <v>3694</v>
      </c>
      <c r="F157" s="849">
        <v>2</v>
      </c>
      <c r="G157" s="849">
        <v>485.28</v>
      </c>
      <c r="H157" s="849">
        <v>1</v>
      </c>
      <c r="I157" s="849">
        <v>242.64</v>
      </c>
      <c r="J157" s="849"/>
      <c r="K157" s="849"/>
      <c r="L157" s="849"/>
      <c r="M157" s="849"/>
      <c r="N157" s="849">
        <v>1</v>
      </c>
      <c r="O157" s="849">
        <v>242.64</v>
      </c>
      <c r="P157" s="837">
        <v>0.5</v>
      </c>
      <c r="Q157" s="850">
        <v>242.64</v>
      </c>
    </row>
    <row r="158" spans="1:17" ht="14.4" customHeight="1" x14ac:dyDescent="0.3">
      <c r="A158" s="831" t="s">
        <v>3664</v>
      </c>
      <c r="B158" s="832" t="s">
        <v>3665</v>
      </c>
      <c r="C158" s="832" t="s">
        <v>3661</v>
      </c>
      <c r="D158" s="832" t="s">
        <v>3798</v>
      </c>
      <c r="E158" s="832" t="s">
        <v>3799</v>
      </c>
      <c r="F158" s="849">
        <v>1</v>
      </c>
      <c r="G158" s="849">
        <v>196</v>
      </c>
      <c r="H158" s="849">
        <v>1</v>
      </c>
      <c r="I158" s="849">
        <v>196</v>
      </c>
      <c r="J158" s="849">
        <v>9</v>
      </c>
      <c r="K158" s="849">
        <v>1764</v>
      </c>
      <c r="L158" s="849">
        <v>9</v>
      </c>
      <c r="M158" s="849">
        <v>196</v>
      </c>
      <c r="N158" s="849">
        <v>2</v>
      </c>
      <c r="O158" s="849">
        <v>398</v>
      </c>
      <c r="P158" s="837">
        <v>2.0306122448979593</v>
      </c>
      <c r="Q158" s="850">
        <v>199</v>
      </c>
    </row>
    <row r="159" spans="1:17" ht="14.4" customHeight="1" x14ac:dyDescent="0.3">
      <c r="A159" s="831" t="s">
        <v>3664</v>
      </c>
      <c r="B159" s="832" t="s">
        <v>3665</v>
      </c>
      <c r="C159" s="832" t="s">
        <v>3661</v>
      </c>
      <c r="D159" s="832" t="s">
        <v>3823</v>
      </c>
      <c r="E159" s="832" t="s">
        <v>3824</v>
      </c>
      <c r="F159" s="849">
        <v>14</v>
      </c>
      <c r="G159" s="849">
        <v>16226</v>
      </c>
      <c r="H159" s="849">
        <v>1</v>
      </c>
      <c r="I159" s="849">
        <v>1159</v>
      </c>
      <c r="J159" s="849">
        <v>3</v>
      </c>
      <c r="K159" s="849">
        <v>3480</v>
      </c>
      <c r="L159" s="849">
        <v>0.21447060273634908</v>
      </c>
      <c r="M159" s="849">
        <v>1160</v>
      </c>
      <c r="N159" s="849"/>
      <c r="O159" s="849"/>
      <c r="P159" s="837"/>
      <c r="Q159" s="850"/>
    </row>
    <row r="160" spans="1:17" ht="14.4" customHeight="1" x14ac:dyDescent="0.3">
      <c r="A160" s="831" t="s">
        <v>3664</v>
      </c>
      <c r="B160" s="832" t="s">
        <v>3665</v>
      </c>
      <c r="C160" s="832" t="s">
        <v>3661</v>
      </c>
      <c r="D160" s="832" t="s">
        <v>3704</v>
      </c>
      <c r="E160" s="832" t="s">
        <v>3705</v>
      </c>
      <c r="F160" s="849"/>
      <c r="G160" s="849"/>
      <c r="H160" s="849"/>
      <c r="I160" s="849"/>
      <c r="J160" s="849">
        <v>1</v>
      </c>
      <c r="K160" s="849">
        <v>37</v>
      </c>
      <c r="L160" s="849"/>
      <c r="M160" s="849">
        <v>37</v>
      </c>
      <c r="N160" s="849"/>
      <c r="O160" s="849"/>
      <c r="P160" s="837"/>
      <c r="Q160" s="850"/>
    </row>
    <row r="161" spans="1:17" ht="14.4" customHeight="1" x14ac:dyDescent="0.3">
      <c r="A161" s="831" t="s">
        <v>3664</v>
      </c>
      <c r="B161" s="832" t="s">
        <v>3665</v>
      </c>
      <c r="C161" s="832" t="s">
        <v>3661</v>
      </c>
      <c r="D161" s="832" t="s">
        <v>3710</v>
      </c>
      <c r="E161" s="832" t="s">
        <v>3711</v>
      </c>
      <c r="F161" s="849">
        <v>359</v>
      </c>
      <c r="G161" s="849">
        <v>90109</v>
      </c>
      <c r="H161" s="849">
        <v>1</v>
      </c>
      <c r="I161" s="849">
        <v>251</v>
      </c>
      <c r="J161" s="849">
        <v>369</v>
      </c>
      <c r="K161" s="849">
        <v>92988</v>
      </c>
      <c r="L161" s="849">
        <v>1.031950193654352</v>
      </c>
      <c r="M161" s="849">
        <v>252</v>
      </c>
      <c r="N161" s="849">
        <v>394</v>
      </c>
      <c r="O161" s="849">
        <v>100076</v>
      </c>
      <c r="P161" s="837">
        <v>1.1106104828596477</v>
      </c>
      <c r="Q161" s="850">
        <v>254</v>
      </c>
    </row>
    <row r="162" spans="1:17" ht="14.4" customHeight="1" x14ac:dyDescent="0.3">
      <c r="A162" s="831" t="s">
        <v>3664</v>
      </c>
      <c r="B162" s="832" t="s">
        <v>3665</v>
      </c>
      <c r="C162" s="832" t="s">
        <v>3661</v>
      </c>
      <c r="D162" s="832" t="s">
        <v>3740</v>
      </c>
      <c r="E162" s="832" t="s">
        <v>3741</v>
      </c>
      <c r="F162" s="849">
        <v>123</v>
      </c>
      <c r="G162" s="849">
        <v>15498</v>
      </c>
      <c r="H162" s="849">
        <v>1</v>
      </c>
      <c r="I162" s="849">
        <v>126</v>
      </c>
      <c r="J162" s="849">
        <v>155</v>
      </c>
      <c r="K162" s="849">
        <v>19685</v>
      </c>
      <c r="L162" s="849">
        <v>1.2701638921151117</v>
      </c>
      <c r="M162" s="849">
        <v>127</v>
      </c>
      <c r="N162" s="849">
        <v>156</v>
      </c>
      <c r="O162" s="849">
        <v>19656</v>
      </c>
      <c r="P162" s="837">
        <v>1.2682926829268293</v>
      </c>
      <c r="Q162" s="850">
        <v>126</v>
      </c>
    </row>
    <row r="163" spans="1:17" ht="14.4" customHeight="1" x14ac:dyDescent="0.3">
      <c r="A163" s="831" t="s">
        <v>3664</v>
      </c>
      <c r="B163" s="832" t="s">
        <v>3665</v>
      </c>
      <c r="C163" s="832" t="s">
        <v>3661</v>
      </c>
      <c r="D163" s="832" t="s">
        <v>3744</v>
      </c>
      <c r="E163" s="832" t="s">
        <v>3745</v>
      </c>
      <c r="F163" s="849"/>
      <c r="G163" s="849"/>
      <c r="H163" s="849"/>
      <c r="I163" s="849"/>
      <c r="J163" s="849">
        <v>3</v>
      </c>
      <c r="K163" s="849">
        <v>1488</v>
      </c>
      <c r="L163" s="849"/>
      <c r="M163" s="849">
        <v>496</v>
      </c>
      <c r="N163" s="849"/>
      <c r="O163" s="849"/>
      <c r="P163" s="837"/>
      <c r="Q163" s="850"/>
    </row>
    <row r="164" spans="1:17" ht="14.4" customHeight="1" x14ac:dyDescent="0.3">
      <c r="A164" s="831" t="s">
        <v>3664</v>
      </c>
      <c r="B164" s="832" t="s">
        <v>3665</v>
      </c>
      <c r="C164" s="832" t="s">
        <v>3661</v>
      </c>
      <c r="D164" s="832" t="s">
        <v>3769</v>
      </c>
      <c r="E164" s="832" t="s">
        <v>3748</v>
      </c>
      <c r="F164" s="849"/>
      <c r="G164" s="849"/>
      <c r="H164" s="849"/>
      <c r="I164" s="849"/>
      <c r="J164" s="849">
        <v>5</v>
      </c>
      <c r="K164" s="849">
        <v>3445</v>
      </c>
      <c r="L164" s="849"/>
      <c r="M164" s="849">
        <v>689</v>
      </c>
      <c r="N164" s="849"/>
      <c r="O164" s="849"/>
      <c r="P164" s="837"/>
      <c r="Q164" s="850"/>
    </row>
    <row r="165" spans="1:17" ht="14.4" customHeight="1" x14ac:dyDescent="0.3">
      <c r="A165" s="831" t="s">
        <v>3664</v>
      </c>
      <c r="B165" s="832" t="s">
        <v>3665</v>
      </c>
      <c r="C165" s="832" t="s">
        <v>3661</v>
      </c>
      <c r="D165" s="832" t="s">
        <v>3746</v>
      </c>
      <c r="E165" s="832" t="s">
        <v>3745</v>
      </c>
      <c r="F165" s="849">
        <v>2</v>
      </c>
      <c r="G165" s="849">
        <v>1136</v>
      </c>
      <c r="H165" s="849">
        <v>1</v>
      </c>
      <c r="I165" s="849">
        <v>568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3664</v>
      </c>
      <c r="B166" s="832" t="s">
        <v>3665</v>
      </c>
      <c r="C166" s="832" t="s">
        <v>3661</v>
      </c>
      <c r="D166" s="832" t="s">
        <v>3747</v>
      </c>
      <c r="E166" s="832" t="s">
        <v>3748</v>
      </c>
      <c r="F166" s="849">
        <v>10</v>
      </c>
      <c r="G166" s="849">
        <v>7610</v>
      </c>
      <c r="H166" s="849">
        <v>1</v>
      </c>
      <c r="I166" s="849">
        <v>761</v>
      </c>
      <c r="J166" s="849">
        <v>3</v>
      </c>
      <c r="K166" s="849">
        <v>2286</v>
      </c>
      <c r="L166" s="849">
        <v>0.30039421813403416</v>
      </c>
      <c r="M166" s="849">
        <v>762</v>
      </c>
      <c r="N166" s="849">
        <v>10</v>
      </c>
      <c r="O166" s="849">
        <v>7660</v>
      </c>
      <c r="P166" s="837">
        <v>1.0065703022339028</v>
      </c>
      <c r="Q166" s="850">
        <v>766</v>
      </c>
    </row>
    <row r="167" spans="1:17" ht="14.4" customHeight="1" x14ac:dyDescent="0.3">
      <c r="A167" s="831" t="s">
        <v>3664</v>
      </c>
      <c r="B167" s="832" t="s">
        <v>3665</v>
      </c>
      <c r="C167" s="832" t="s">
        <v>3661</v>
      </c>
      <c r="D167" s="832" t="s">
        <v>3800</v>
      </c>
      <c r="E167" s="832" t="s">
        <v>3801</v>
      </c>
      <c r="F167" s="849">
        <v>280</v>
      </c>
      <c r="G167" s="849">
        <v>229040</v>
      </c>
      <c r="H167" s="849">
        <v>1</v>
      </c>
      <c r="I167" s="849">
        <v>818</v>
      </c>
      <c r="J167" s="849">
        <v>500</v>
      </c>
      <c r="K167" s="849">
        <v>409500</v>
      </c>
      <c r="L167" s="849">
        <v>1.7878973105134475</v>
      </c>
      <c r="M167" s="849">
        <v>819</v>
      </c>
      <c r="N167" s="849">
        <v>456</v>
      </c>
      <c r="O167" s="849">
        <v>375288</v>
      </c>
      <c r="P167" s="837">
        <v>1.6385260216556059</v>
      </c>
      <c r="Q167" s="850">
        <v>823</v>
      </c>
    </row>
    <row r="168" spans="1:17" ht="14.4" customHeight="1" x14ac:dyDescent="0.3">
      <c r="A168" s="831" t="s">
        <v>3664</v>
      </c>
      <c r="B168" s="832" t="s">
        <v>3665</v>
      </c>
      <c r="C168" s="832" t="s">
        <v>3661</v>
      </c>
      <c r="D168" s="832" t="s">
        <v>3749</v>
      </c>
      <c r="E168" s="832" t="s">
        <v>3750</v>
      </c>
      <c r="F168" s="849">
        <v>3</v>
      </c>
      <c r="G168" s="849">
        <v>1386</v>
      </c>
      <c r="H168" s="849">
        <v>1</v>
      </c>
      <c r="I168" s="849">
        <v>462</v>
      </c>
      <c r="J168" s="849">
        <v>1</v>
      </c>
      <c r="K168" s="849">
        <v>464</v>
      </c>
      <c r="L168" s="849">
        <v>0.33477633477633478</v>
      </c>
      <c r="M168" s="849">
        <v>464</v>
      </c>
      <c r="N168" s="849"/>
      <c r="O168" s="849"/>
      <c r="P168" s="837"/>
      <c r="Q168" s="850"/>
    </row>
    <row r="169" spans="1:17" ht="14.4" customHeight="1" x14ac:dyDescent="0.3">
      <c r="A169" s="831" t="s">
        <v>3664</v>
      </c>
      <c r="B169" s="832" t="s">
        <v>3665</v>
      </c>
      <c r="C169" s="832" t="s">
        <v>3661</v>
      </c>
      <c r="D169" s="832" t="s">
        <v>3751</v>
      </c>
      <c r="E169" s="832" t="s">
        <v>3733</v>
      </c>
      <c r="F169" s="849">
        <v>3</v>
      </c>
      <c r="G169" s="849">
        <v>1338</v>
      </c>
      <c r="H169" s="849">
        <v>1</v>
      </c>
      <c r="I169" s="849">
        <v>446</v>
      </c>
      <c r="J169" s="849"/>
      <c r="K169" s="849"/>
      <c r="L169" s="849"/>
      <c r="M169" s="849"/>
      <c r="N169" s="849">
        <v>1</v>
      </c>
      <c r="O169" s="849">
        <v>451</v>
      </c>
      <c r="P169" s="837">
        <v>0.33707025411061287</v>
      </c>
      <c r="Q169" s="850">
        <v>451</v>
      </c>
    </row>
    <row r="170" spans="1:17" ht="14.4" customHeight="1" x14ac:dyDescent="0.3">
      <c r="A170" s="831" t="s">
        <v>3664</v>
      </c>
      <c r="B170" s="832" t="s">
        <v>3665</v>
      </c>
      <c r="C170" s="832" t="s">
        <v>3661</v>
      </c>
      <c r="D170" s="832" t="s">
        <v>3755</v>
      </c>
      <c r="E170" s="832" t="s">
        <v>3756</v>
      </c>
      <c r="F170" s="849">
        <v>191</v>
      </c>
      <c r="G170" s="849">
        <v>41065</v>
      </c>
      <c r="H170" s="849">
        <v>1</v>
      </c>
      <c r="I170" s="849">
        <v>215</v>
      </c>
      <c r="J170" s="849">
        <v>221</v>
      </c>
      <c r="K170" s="849">
        <v>47515</v>
      </c>
      <c r="L170" s="849">
        <v>1.1570680628272252</v>
      </c>
      <c r="M170" s="849">
        <v>215</v>
      </c>
      <c r="N170" s="849">
        <v>228</v>
      </c>
      <c r="O170" s="849">
        <v>49476</v>
      </c>
      <c r="P170" s="837">
        <v>1.2048216242542311</v>
      </c>
      <c r="Q170" s="850">
        <v>217</v>
      </c>
    </row>
    <row r="171" spans="1:17" ht="14.4" customHeight="1" x14ac:dyDescent="0.3">
      <c r="A171" s="831" t="s">
        <v>3664</v>
      </c>
      <c r="B171" s="832" t="s">
        <v>3665</v>
      </c>
      <c r="C171" s="832" t="s">
        <v>3661</v>
      </c>
      <c r="D171" s="832" t="s">
        <v>3757</v>
      </c>
      <c r="E171" s="832" t="s">
        <v>3758</v>
      </c>
      <c r="F171" s="849">
        <v>1737</v>
      </c>
      <c r="G171" s="849">
        <v>147645</v>
      </c>
      <c r="H171" s="849">
        <v>1</v>
      </c>
      <c r="I171" s="849">
        <v>85</v>
      </c>
      <c r="J171" s="849">
        <v>1771</v>
      </c>
      <c r="K171" s="849">
        <v>152306</v>
      </c>
      <c r="L171" s="849">
        <v>1.0315689661011209</v>
      </c>
      <c r="M171" s="849">
        <v>86</v>
      </c>
      <c r="N171" s="849">
        <v>1770</v>
      </c>
      <c r="O171" s="849">
        <v>155760</v>
      </c>
      <c r="P171" s="837">
        <v>1.0549629178096109</v>
      </c>
      <c r="Q171" s="850">
        <v>88</v>
      </c>
    </row>
    <row r="172" spans="1:17" ht="14.4" customHeight="1" x14ac:dyDescent="0.3">
      <c r="A172" s="831" t="s">
        <v>3664</v>
      </c>
      <c r="B172" s="832" t="s">
        <v>3665</v>
      </c>
      <c r="C172" s="832" t="s">
        <v>3661</v>
      </c>
      <c r="D172" s="832" t="s">
        <v>3716</v>
      </c>
      <c r="E172" s="832" t="s">
        <v>3717</v>
      </c>
      <c r="F172" s="849">
        <v>1</v>
      </c>
      <c r="G172" s="849">
        <v>720</v>
      </c>
      <c r="H172" s="849">
        <v>1</v>
      </c>
      <c r="I172" s="849">
        <v>720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3664</v>
      </c>
      <c r="B173" s="832" t="s">
        <v>3665</v>
      </c>
      <c r="C173" s="832" t="s">
        <v>3661</v>
      </c>
      <c r="D173" s="832" t="s">
        <v>3802</v>
      </c>
      <c r="E173" s="832" t="s">
        <v>3801</v>
      </c>
      <c r="F173" s="849">
        <v>1191</v>
      </c>
      <c r="G173" s="849">
        <v>1133832</v>
      </c>
      <c r="H173" s="849">
        <v>1</v>
      </c>
      <c r="I173" s="849">
        <v>952</v>
      </c>
      <c r="J173" s="849">
        <v>1172</v>
      </c>
      <c r="K173" s="849">
        <v>1116916</v>
      </c>
      <c r="L173" s="849">
        <v>0.98508068214691413</v>
      </c>
      <c r="M173" s="849">
        <v>953</v>
      </c>
      <c r="N173" s="849">
        <v>1223</v>
      </c>
      <c r="O173" s="849">
        <v>1169188</v>
      </c>
      <c r="P173" s="837">
        <v>1.031182750178157</v>
      </c>
      <c r="Q173" s="850">
        <v>956</v>
      </c>
    </row>
    <row r="174" spans="1:17" ht="14.4" customHeight="1" x14ac:dyDescent="0.3">
      <c r="A174" s="831" t="s">
        <v>3664</v>
      </c>
      <c r="B174" s="832" t="s">
        <v>3665</v>
      </c>
      <c r="C174" s="832" t="s">
        <v>3661</v>
      </c>
      <c r="D174" s="832" t="s">
        <v>3722</v>
      </c>
      <c r="E174" s="832" t="s">
        <v>3723</v>
      </c>
      <c r="F174" s="849">
        <v>18</v>
      </c>
      <c r="G174" s="849">
        <v>2160</v>
      </c>
      <c r="H174" s="849">
        <v>1</v>
      </c>
      <c r="I174" s="849">
        <v>120</v>
      </c>
      <c r="J174" s="849">
        <v>18</v>
      </c>
      <c r="K174" s="849">
        <v>2178</v>
      </c>
      <c r="L174" s="849">
        <v>1.0083333333333333</v>
      </c>
      <c r="M174" s="849">
        <v>121</v>
      </c>
      <c r="N174" s="849">
        <v>8</v>
      </c>
      <c r="O174" s="849">
        <v>976</v>
      </c>
      <c r="P174" s="837">
        <v>0.45185185185185184</v>
      </c>
      <c r="Q174" s="850">
        <v>122</v>
      </c>
    </row>
    <row r="175" spans="1:17" ht="14.4" customHeight="1" x14ac:dyDescent="0.3">
      <c r="A175" s="831" t="s">
        <v>3664</v>
      </c>
      <c r="B175" s="832" t="s">
        <v>3665</v>
      </c>
      <c r="C175" s="832" t="s">
        <v>3661</v>
      </c>
      <c r="D175" s="832" t="s">
        <v>3803</v>
      </c>
      <c r="E175" s="832" t="s">
        <v>3801</v>
      </c>
      <c r="F175" s="849">
        <v>70</v>
      </c>
      <c r="G175" s="849">
        <v>52150</v>
      </c>
      <c r="H175" s="849">
        <v>1</v>
      </c>
      <c r="I175" s="849">
        <v>745</v>
      </c>
      <c r="J175" s="849">
        <v>18</v>
      </c>
      <c r="K175" s="849">
        <v>13428</v>
      </c>
      <c r="L175" s="849">
        <v>0.25748801534036431</v>
      </c>
      <c r="M175" s="849">
        <v>746</v>
      </c>
      <c r="N175" s="849">
        <v>33</v>
      </c>
      <c r="O175" s="849">
        <v>24684</v>
      </c>
      <c r="P175" s="837">
        <v>0.47332694151486099</v>
      </c>
      <c r="Q175" s="850">
        <v>748</v>
      </c>
    </row>
    <row r="176" spans="1:17" ht="14.4" customHeight="1" x14ac:dyDescent="0.3">
      <c r="A176" s="831" t="s">
        <v>3664</v>
      </c>
      <c r="B176" s="832" t="s">
        <v>3665</v>
      </c>
      <c r="C176" s="832" t="s">
        <v>3661</v>
      </c>
      <c r="D176" s="832" t="s">
        <v>3804</v>
      </c>
      <c r="E176" s="832" t="s">
        <v>3805</v>
      </c>
      <c r="F176" s="849">
        <v>46</v>
      </c>
      <c r="G176" s="849">
        <v>24978</v>
      </c>
      <c r="H176" s="849">
        <v>1</v>
      </c>
      <c r="I176" s="849">
        <v>543</v>
      </c>
      <c r="J176" s="849">
        <v>121</v>
      </c>
      <c r="K176" s="849">
        <v>65824</v>
      </c>
      <c r="L176" s="849">
        <v>2.6352790455600927</v>
      </c>
      <c r="M176" s="849">
        <v>544</v>
      </c>
      <c r="N176" s="849">
        <v>55</v>
      </c>
      <c r="O176" s="849">
        <v>30030</v>
      </c>
      <c r="P176" s="837">
        <v>1.2022579870285852</v>
      </c>
      <c r="Q176" s="850">
        <v>546</v>
      </c>
    </row>
    <row r="177" spans="1:17" ht="14.4" customHeight="1" x14ac:dyDescent="0.3">
      <c r="A177" s="831" t="s">
        <v>3664</v>
      </c>
      <c r="B177" s="832" t="s">
        <v>3665</v>
      </c>
      <c r="C177" s="832" t="s">
        <v>3661</v>
      </c>
      <c r="D177" s="832" t="s">
        <v>3761</v>
      </c>
      <c r="E177" s="832" t="s">
        <v>3756</v>
      </c>
      <c r="F177" s="849">
        <v>15</v>
      </c>
      <c r="G177" s="849">
        <v>2670</v>
      </c>
      <c r="H177" s="849">
        <v>1</v>
      </c>
      <c r="I177" s="849">
        <v>178</v>
      </c>
      <c r="J177" s="849">
        <v>6</v>
      </c>
      <c r="K177" s="849">
        <v>1074</v>
      </c>
      <c r="L177" s="849">
        <v>0.40224719101123596</v>
      </c>
      <c r="M177" s="849">
        <v>179</v>
      </c>
      <c r="N177" s="849">
        <v>4</v>
      </c>
      <c r="O177" s="849">
        <v>716</v>
      </c>
      <c r="P177" s="837">
        <v>0.26816479400749066</v>
      </c>
      <c r="Q177" s="850">
        <v>179</v>
      </c>
    </row>
    <row r="178" spans="1:17" ht="14.4" customHeight="1" x14ac:dyDescent="0.3">
      <c r="A178" s="831" t="s">
        <v>3664</v>
      </c>
      <c r="B178" s="832" t="s">
        <v>3665</v>
      </c>
      <c r="C178" s="832" t="s">
        <v>3661</v>
      </c>
      <c r="D178" s="832" t="s">
        <v>3762</v>
      </c>
      <c r="E178" s="832" t="s">
        <v>3760</v>
      </c>
      <c r="F178" s="849"/>
      <c r="G178" s="849"/>
      <c r="H178" s="849"/>
      <c r="I178" s="849"/>
      <c r="J178" s="849">
        <v>6</v>
      </c>
      <c r="K178" s="849">
        <v>2286</v>
      </c>
      <c r="L178" s="849"/>
      <c r="M178" s="849">
        <v>381</v>
      </c>
      <c r="N178" s="849"/>
      <c r="O178" s="849"/>
      <c r="P178" s="837"/>
      <c r="Q178" s="850"/>
    </row>
    <row r="179" spans="1:17" ht="14.4" customHeight="1" x14ac:dyDescent="0.3">
      <c r="A179" s="831" t="s">
        <v>3664</v>
      </c>
      <c r="B179" s="832" t="s">
        <v>3665</v>
      </c>
      <c r="C179" s="832" t="s">
        <v>3661</v>
      </c>
      <c r="D179" s="832" t="s">
        <v>3829</v>
      </c>
      <c r="E179" s="832" t="s">
        <v>3830</v>
      </c>
      <c r="F179" s="849">
        <v>28</v>
      </c>
      <c r="G179" s="849">
        <v>2800</v>
      </c>
      <c r="H179" s="849">
        <v>1</v>
      </c>
      <c r="I179" s="849">
        <v>100</v>
      </c>
      <c r="J179" s="849">
        <v>28</v>
      </c>
      <c r="K179" s="849">
        <v>2800</v>
      </c>
      <c r="L179" s="849">
        <v>1</v>
      </c>
      <c r="M179" s="849">
        <v>100</v>
      </c>
      <c r="N179" s="849">
        <v>30</v>
      </c>
      <c r="O179" s="849">
        <v>3000</v>
      </c>
      <c r="P179" s="837">
        <v>1.0714285714285714</v>
      </c>
      <c r="Q179" s="850">
        <v>100</v>
      </c>
    </row>
    <row r="180" spans="1:17" ht="14.4" customHeight="1" x14ac:dyDescent="0.3">
      <c r="A180" s="831" t="s">
        <v>3664</v>
      </c>
      <c r="B180" s="832" t="s">
        <v>3665</v>
      </c>
      <c r="C180" s="832" t="s">
        <v>3661</v>
      </c>
      <c r="D180" s="832" t="s">
        <v>3806</v>
      </c>
      <c r="E180" s="832" t="s">
        <v>3801</v>
      </c>
      <c r="F180" s="849">
        <v>168</v>
      </c>
      <c r="G180" s="849">
        <v>173880</v>
      </c>
      <c r="H180" s="849">
        <v>1</v>
      </c>
      <c r="I180" s="849">
        <v>1035</v>
      </c>
      <c r="J180" s="849">
        <v>85</v>
      </c>
      <c r="K180" s="849">
        <v>88060</v>
      </c>
      <c r="L180" s="849">
        <v>0.50644122383252821</v>
      </c>
      <c r="M180" s="849">
        <v>1036</v>
      </c>
      <c r="N180" s="849">
        <v>61</v>
      </c>
      <c r="O180" s="849">
        <v>63440</v>
      </c>
      <c r="P180" s="837">
        <v>0.36484932137106052</v>
      </c>
      <c r="Q180" s="850">
        <v>1040</v>
      </c>
    </row>
    <row r="181" spans="1:17" ht="14.4" customHeight="1" x14ac:dyDescent="0.3">
      <c r="A181" s="831" t="s">
        <v>3664</v>
      </c>
      <c r="B181" s="832" t="s">
        <v>3665</v>
      </c>
      <c r="C181" s="832" t="s">
        <v>3661</v>
      </c>
      <c r="D181" s="832" t="s">
        <v>3839</v>
      </c>
      <c r="E181" s="832" t="s">
        <v>3801</v>
      </c>
      <c r="F181" s="849">
        <v>25</v>
      </c>
      <c r="G181" s="849">
        <v>21975</v>
      </c>
      <c r="H181" s="849">
        <v>1</v>
      </c>
      <c r="I181" s="849">
        <v>879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568</v>
      </c>
      <c r="B182" s="832" t="s">
        <v>3841</v>
      </c>
      <c r="C182" s="832" t="s">
        <v>3661</v>
      </c>
      <c r="D182" s="832" t="s">
        <v>3842</v>
      </c>
      <c r="E182" s="832" t="s">
        <v>3843</v>
      </c>
      <c r="F182" s="849">
        <v>5</v>
      </c>
      <c r="G182" s="849">
        <v>13853</v>
      </c>
      <c r="H182" s="849">
        <v>1</v>
      </c>
      <c r="I182" s="849">
        <v>2770.6</v>
      </c>
      <c r="J182" s="849">
        <v>1</v>
      </c>
      <c r="K182" s="849">
        <v>2774</v>
      </c>
      <c r="L182" s="849">
        <v>0.20024543420197791</v>
      </c>
      <c r="M182" s="849">
        <v>2774</v>
      </c>
      <c r="N182" s="849">
        <v>4</v>
      </c>
      <c r="O182" s="849">
        <v>11133</v>
      </c>
      <c r="P182" s="837">
        <v>0.80365263841767132</v>
      </c>
      <c r="Q182" s="850">
        <v>2783.25</v>
      </c>
    </row>
    <row r="183" spans="1:17" ht="14.4" customHeight="1" x14ac:dyDescent="0.3">
      <c r="A183" s="831" t="s">
        <v>568</v>
      </c>
      <c r="B183" s="832" t="s">
        <v>3841</v>
      </c>
      <c r="C183" s="832" t="s">
        <v>3661</v>
      </c>
      <c r="D183" s="832" t="s">
        <v>3844</v>
      </c>
      <c r="E183" s="832" t="s">
        <v>3845</v>
      </c>
      <c r="F183" s="849">
        <v>3</v>
      </c>
      <c r="G183" s="849">
        <v>18516</v>
      </c>
      <c r="H183" s="849">
        <v>1</v>
      </c>
      <c r="I183" s="849">
        <v>6172</v>
      </c>
      <c r="J183" s="849"/>
      <c r="K183" s="849"/>
      <c r="L183" s="849"/>
      <c r="M183" s="849"/>
      <c r="N183" s="849">
        <v>2</v>
      </c>
      <c r="O183" s="849">
        <v>12387</v>
      </c>
      <c r="P183" s="837">
        <v>0.6689889825016202</v>
      </c>
      <c r="Q183" s="850">
        <v>6193.5</v>
      </c>
    </row>
    <row r="184" spans="1:17" ht="14.4" customHeight="1" x14ac:dyDescent="0.3">
      <c r="A184" s="831" t="s">
        <v>568</v>
      </c>
      <c r="B184" s="832" t="s">
        <v>3841</v>
      </c>
      <c r="C184" s="832" t="s">
        <v>3661</v>
      </c>
      <c r="D184" s="832" t="s">
        <v>3846</v>
      </c>
      <c r="E184" s="832" t="s">
        <v>3847</v>
      </c>
      <c r="F184" s="849">
        <v>2</v>
      </c>
      <c r="G184" s="849">
        <v>4925</v>
      </c>
      <c r="H184" s="849">
        <v>1</v>
      </c>
      <c r="I184" s="849">
        <v>2462.5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568</v>
      </c>
      <c r="B185" s="832" t="s">
        <v>3841</v>
      </c>
      <c r="C185" s="832" t="s">
        <v>3661</v>
      </c>
      <c r="D185" s="832" t="s">
        <v>3848</v>
      </c>
      <c r="E185" s="832" t="s">
        <v>3849</v>
      </c>
      <c r="F185" s="849">
        <v>4</v>
      </c>
      <c r="G185" s="849">
        <v>8584</v>
      </c>
      <c r="H185" s="849">
        <v>1</v>
      </c>
      <c r="I185" s="849">
        <v>2146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568</v>
      </c>
      <c r="B186" s="832" t="s">
        <v>3841</v>
      </c>
      <c r="C186" s="832" t="s">
        <v>3661</v>
      </c>
      <c r="D186" s="832" t="s">
        <v>3850</v>
      </c>
      <c r="E186" s="832" t="s">
        <v>3851</v>
      </c>
      <c r="F186" s="849"/>
      <c r="G186" s="849"/>
      <c r="H186" s="849"/>
      <c r="I186" s="849"/>
      <c r="J186" s="849"/>
      <c r="K186" s="849"/>
      <c r="L186" s="849"/>
      <c r="M186" s="849"/>
      <c r="N186" s="849">
        <v>2</v>
      </c>
      <c r="O186" s="849">
        <v>5559</v>
      </c>
      <c r="P186" s="837"/>
      <c r="Q186" s="850">
        <v>2779.5</v>
      </c>
    </row>
    <row r="187" spans="1:17" ht="14.4" customHeight="1" x14ac:dyDescent="0.3">
      <c r="A187" s="831" t="s">
        <v>568</v>
      </c>
      <c r="B187" s="832" t="s">
        <v>3841</v>
      </c>
      <c r="C187" s="832" t="s">
        <v>3661</v>
      </c>
      <c r="D187" s="832" t="s">
        <v>3852</v>
      </c>
      <c r="E187" s="832" t="s">
        <v>3853</v>
      </c>
      <c r="F187" s="849"/>
      <c r="G187" s="849"/>
      <c r="H187" s="849"/>
      <c r="I187" s="849"/>
      <c r="J187" s="849"/>
      <c r="K187" s="849"/>
      <c r="L187" s="849"/>
      <c r="M187" s="849"/>
      <c r="N187" s="849">
        <v>3</v>
      </c>
      <c r="O187" s="849">
        <v>15444</v>
      </c>
      <c r="P187" s="837"/>
      <c r="Q187" s="850">
        <v>5148</v>
      </c>
    </row>
    <row r="188" spans="1:17" ht="14.4" customHeight="1" x14ac:dyDescent="0.3">
      <c r="A188" s="831" t="s">
        <v>568</v>
      </c>
      <c r="B188" s="832" t="s">
        <v>3841</v>
      </c>
      <c r="C188" s="832" t="s">
        <v>3661</v>
      </c>
      <c r="D188" s="832" t="s">
        <v>3854</v>
      </c>
      <c r="E188" s="832" t="s">
        <v>3855</v>
      </c>
      <c r="F188" s="849">
        <v>1</v>
      </c>
      <c r="G188" s="849">
        <v>837</v>
      </c>
      <c r="H188" s="849">
        <v>1</v>
      </c>
      <c r="I188" s="849">
        <v>837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568</v>
      </c>
      <c r="B189" s="832" t="s">
        <v>3841</v>
      </c>
      <c r="C189" s="832" t="s">
        <v>3661</v>
      </c>
      <c r="D189" s="832" t="s">
        <v>3856</v>
      </c>
      <c r="E189" s="832" t="s">
        <v>3857</v>
      </c>
      <c r="F189" s="849">
        <v>1</v>
      </c>
      <c r="G189" s="849">
        <v>0</v>
      </c>
      <c r="H189" s="849"/>
      <c r="I189" s="849">
        <v>0</v>
      </c>
      <c r="J189" s="849">
        <v>1</v>
      </c>
      <c r="K189" s="849">
        <v>0</v>
      </c>
      <c r="L189" s="849"/>
      <c r="M189" s="849">
        <v>0</v>
      </c>
      <c r="N189" s="849">
        <v>1</v>
      </c>
      <c r="O189" s="849">
        <v>0</v>
      </c>
      <c r="P189" s="837"/>
      <c r="Q189" s="850">
        <v>0</v>
      </c>
    </row>
    <row r="190" spans="1:17" ht="14.4" customHeight="1" x14ac:dyDescent="0.3">
      <c r="A190" s="831" t="s">
        <v>568</v>
      </c>
      <c r="B190" s="832" t="s">
        <v>3841</v>
      </c>
      <c r="C190" s="832" t="s">
        <v>3661</v>
      </c>
      <c r="D190" s="832" t="s">
        <v>3858</v>
      </c>
      <c r="E190" s="832" t="s">
        <v>3859</v>
      </c>
      <c r="F190" s="849">
        <v>1</v>
      </c>
      <c r="G190" s="849">
        <v>0</v>
      </c>
      <c r="H190" s="849"/>
      <c r="I190" s="849">
        <v>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568</v>
      </c>
      <c r="B191" s="832" t="s">
        <v>3841</v>
      </c>
      <c r="C191" s="832" t="s">
        <v>3661</v>
      </c>
      <c r="D191" s="832" t="s">
        <v>3860</v>
      </c>
      <c r="E191" s="832" t="s">
        <v>3861</v>
      </c>
      <c r="F191" s="849">
        <v>1</v>
      </c>
      <c r="G191" s="849">
        <v>0</v>
      </c>
      <c r="H191" s="849"/>
      <c r="I191" s="849">
        <v>0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568</v>
      </c>
      <c r="B192" s="832" t="s">
        <v>3841</v>
      </c>
      <c r="C192" s="832" t="s">
        <v>3661</v>
      </c>
      <c r="D192" s="832" t="s">
        <v>3862</v>
      </c>
      <c r="E192" s="832" t="s">
        <v>3863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0</v>
      </c>
      <c r="P192" s="837"/>
      <c r="Q192" s="850">
        <v>0</v>
      </c>
    </row>
    <row r="193" spans="1:17" ht="14.4" customHeight="1" x14ac:dyDescent="0.3">
      <c r="A193" s="831" t="s">
        <v>568</v>
      </c>
      <c r="B193" s="832" t="s">
        <v>3841</v>
      </c>
      <c r="C193" s="832" t="s">
        <v>3661</v>
      </c>
      <c r="D193" s="832" t="s">
        <v>3864</v>
      </c>
      <c r="E193" s="832" t="s">
        <v>3865</v>
      </c>
      <c r="F193" s="849">
        <v>1</v>
      </c>
      <c r="G193" s="849">
        <v>0</v>
      </c>
      <c r="H193" s="849"/>
      <c r="I193" s="849">
        <v>0</v>
      </c>
      <c r="J193" s="849">
        <v>1</v>
      </c>
      <c r="K193" s="849">
        <v>0</v>
      </c>
      <c r="L193" s="849"/>
      <c r="M193" s="849">
        <v>0</v>
      </c>
      <c r="N193" s="849">
        <v>1</v>
      </c>
      <c r="O193" s="849">
        <v>0</v>
      </c>
      <c r="P193" s="837"/>
      <c r="Q193" s="850">
        <v>0</v>
      </c>
    </row>
    <row r="194" spans="1:17" ht="14.4" customHeight="1" x14ac:dyDescent="0.3">
      <c r="A194" s="831" t="s">
        <v>568</v>
      </c>
      <c r="B194" s="832" t="s">
        <v>3841</v>
      </c>
      <c r="C194" s="832" t="s">
        <v>3661</v>
      </c>
      <c r="D194" s="832" t="s">
        <v>3866</v>
      </c>
      <c r="E194" s="832" t="s">
        <v>3867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9409</v>
      </c>
      <c r="P194" s="837"/>
      <c r="Q194" s="850">
        <v>9409</v>
      </c>
    </row>
    <row r="195" spans="1:17" ht="14.4" customHeight="1" x14ac:dyDescent="0.3">
      <c r="A195" s="831" t="s">
        <v>568</v>
      </c>
      <c r="B195" s="832" t="s">
        <v>3841</v>
      </c>
      <c r="C195" s="832" t="s">
        <v>3661</v>
      </c>
      <c r="D195" s="832" t="s">
        <v>3868</v>
      </c>
      <c r="E195" s="832" t="s">
        <v>3869</v>
      </c>
      <c r="F195" s="849">
        <v>2</v>
      </c>
      <c r="G195" s="849">
        <v>1730</v>
      </c>
      <c r="H195" s="849">
        <v>1</v>
      </c>
      <c r="I195" s="849">
        <v>865</v>
      </c>
      <c r="J195" s="849"/>
      <c r="K195" s="849"/>
      <c r="L195" s="849"/>
      <c r="M195" s="849"/>
      <c r="N195" s="849">
        <v>2</v>
      </c>
      <c r="O195" s="849">
        <v>1737</v>
      </c>
      <c r="P195" s="837">
        <v>1.0040462427745664</v>
      </c>
      <c r="Q195" s="850">
        <v>868.5</v>
      </c>
    </row>
    <row r="196" spans="1:17" ht="14.4" customHeight="1" x14ac:dyDescent="0.3">
      <c r="A196" s="831" t="s">
        <v>568</v>
      </c>
      <c r="B196" s="832" t="s">
        <v>3841</v>
      </c>
      <c r="C196" s="832" t="s">
        <v>3661</v>
      </c>
      <c r="D196" s="832" t="s">
        <v>3870</v>
      </c>
      <c r="E196" s="832" t="s">
        <v>3871</v>
      </c>
      <c r="F196" s="849">
        <v>1</v>
      </c>
      <c r="G196" s="849">
        <v>5906</v>
      </c>
      <c r="H196" s="849">
        <v>1</v>
      </c>
      <c r="I196" s="849">
        <v>5906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568</v>
      </c>
      <c r="B197" s="832" t="s">
        <v>3841</v>
      </c>
      <c r="C197" s="832" t="s">
        <v>3661</v>
      </c>
      <c r="D197" s="832" t="s">
        <v>3872</v>
      </c>
      <c r="E197" s="832" t="s">
        <v>3873</v>
      </c>
      <c r="F197" s="849"/>
      <c r="G197" s="849"/>
      <c r="H197" s="849"/>
      <c r="I197" s="849"/>
      <c r="J197" s="849">
        <v>1</v>
      </c>
      <c r="K197" s="849">
        <v>1988</v>
      </c>
      <c r="L197" s="849"/>
      <c r="M197" s="849">
        <v>1988</v>
      </c>
      <c r="N197" s="849"/>
      <c r="O197" s="849"/>
      <c r="P197" s="837"/>
      <c r="Q197" s="850"/>
    </row>
    <row r="198" spans="1:17" ht="14.4" customHeight="1" x14ac:dyDescent="0.3">
      <c r="A198" s="831" t="s">
        <v>568</v>
      </c>
      <c r="B198" s="832" t="s">
        <v>3841</v>
      </c>
      <c r="C198" s="832" t="s">
        <v>3661</v>
      </c>
      <c r="D198" s="832" t="s">
        <v>3874</v>
      </c>
      <c r="E198" s="832" t="s">
        <v>3875</v>
      </c>
      <c r="F198" s="849">
        <v>1</v>
      </c>
      <c r="G198" s="849">
        <v>16084</v>
      </c>
      <c r="H198" s="849">
        <v>1</v>
      </c>
      <c r="I198" s="849">
        <v>16084</v>
      </c>
      <c r="J198" s="849">
        <v>1</v>
      </c>
      <c r="K198" s="849">
        <v>16108</v>
      </c>
      <c r="L198" s="849">
        <v>1.0014921661278289</v>
      </c>
      <c r="M198" s="849">
        <v>16108</v>
      </c>
      <c r="N198" s="849"/>
      <c r="O198" s="849"/>
      <c r="P198" s="837"/>
      <c r="Q198" s="850"/>
    </row>
    <row r="199" spans="1:17" ht="14.4" customHeight="1" x14ac:dyDescent="0.3">
      <c r="A199" s="831" t="s">
        <v>568</v>
      </c>
      <c r="B199" s="832" t="s">
        <v>3841</v>
      </c>
      <c r="C199" s="832" t="s">
        <v>3661</v>
      </c>
      <c r="D199" s="832" t="s">
        <v>3876</v>
      </c>
      <c r="E199" s="832" t="s">
        <v>3877</v>
      </c>
      <c r="F199" s="849">
        <v>1</v>
      </c>
      <c r="G199" s="849">
        <v>0</v>
      </c>
      <c r="H199" s="849"/>
      <c r="I199" s="849">
        <v>0</v>
      </c>
      <c r="J199" s="849">
        <v>1</v>
      </c>
      <c r="K199" s="849">
        <v>0</v>
      </c>
      <c r="L199" s="849"/>
      <c r="M199" s="849">
        <v>0</v>
      </c>
      <c r="N199" s="849"/>
      <c r="O199" s="849"/>
      <c r="P199" s="837"/>
      <c r="Q199" s="850"/>
    </row>
    <row r="200" spans="1:17" ht="14.4" customHeight="1" x14ac:dyDescent="0.3">
      <c r="A200" s="831" t="s">
        <v>568</v>
      </c>
      <c r="B200" s="832" t="s">
        <v>3841</v>
      </c>
      <c r="C200" s="832" t="s">
        <v>3661</v>
      </c>
      <c r="D200" s="832" t="s">
        <v>3878</v>
      </c>
      <c r="E200" s="832" t="s">
        <v>3879</v>
      </c>
      <c r="F200" s="849">
        <v>1</v>
      </c>
      <c r="G200" s="849">
        <v>0</v>
      </c>
      <c r="H200" s="849"/>
      <c r="I200" s="849">
        <v>0</v>
      </c>
      <c r="J200" s="849">
        <v>1</v>
      </c>
      <c r="K200" s="849">
        <v>0</v>
      </c>
      <c r="L200" s="849"/>
      <c r="M200" s="849">
        <v>0</v>
      </c>
      <c r="N200" s="849">
        <v>1</v>
      </c>
      <c r="O200" s="849">
        <v>0</v>
      </c>
      <c r="P200" s="837"/>
      <c r="Q200" s="850">
        <v>0</v>
      </c>
    </row>
    <row r="201" spans="1:17" ht="14.4" customHeight="1" x14ac:dyDescent="0.3">
      <c r="A201" s="831" t="s">
        <v>568</v>
      </c>
      <c r="B201" s="832" t="s">
        <v>3841</v>
      </c>
      <c r="C201" s="832" t="s">
        <v>3661</v>
      </c>
      <c r="D201" s="832" t="s">
        <v>3880</v>
      </c>
      <c r="E201" s="832" t="s">
        <v>3881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4607</v>
      </c>
      <c r="P201" s="837"/>
      <c r="Q201" s="850">
        <v>4607</v>
      </c>
    </row>
    <row r="202" spans="1:17" ht="14.4" customHeight="1" x14ac:dyDescent="0.3">
      <c r="A202" s="831" t="s">
        <v>568</v>
      </c>
      <c r="B202" s="832" t="s">
        <v>3841</v>
      </c>
      <c r="C202" s="832" t="s">
        <v>3661</v>
      </c>
      <c r="D202" s="832" t="s">
        <v>3882</v>
      </c>
      <c r="E202" s="832" t="s">
        <v>3883</v>
      </c>
      <c r="F202" s="849">
        <v>4</v>
      </c>
      <c r="G202" s="849">
        <v>13191</v>
      </c>
      <c r="H202" s="849">
        <v>1</v>
      </c>
      <c r="I202" s="849">
        <v>3297.75</v>
      </c>
      <c r="J202" s="849"/>
      <c r="K202" s="849"/>
      <c r="L202" s="849"/>
      <c r="M202" s="849"/>
      <c r="N202" s="849">
        <v>1</v>
      </c>
      <c r="O202" s="849">
        <v>3312</v>
      </c>
      <c r="P202" s="837">
        <v>0.25108028201046168</v>
      </c>
      <c r="Q202" s="850">
        <v>3312</v>
      </c>
    </row>
    <row r="203" spans="1:17" ht="14.4" customHeight="1" x14ac:dyDescent="0.3">
      <c r="A203" s="831" t="s">
        <v>568</v>
      </c>
      <c r="B203" s="832" t="s">
        <v>3841</v>
      </c>
      <c r="C203" s="832" t="s">
        <v>3661</v>
      </c>
      <c r="D203" s="832" t="s">
        <v>3884</v>
      </c>
      <c r="E203" s="832" t="s">
        <v>3885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0</v>
      </c>
      <c r="P203" s="837"/>
      <c r="Q203" s="850">
        <v>0</v>
      </c>
    </row>
    <row r="204" spans="1:17" ht="14.4" customHeight="1" x14ac:dyDescent="0.3">
      <c r="A204" s="831" t="s">
        <v>568</v>
      </c>
      <c r="B204" s="832" t="s">
        <v>3841</v>
      </c>
      <c r="C204" s="832" t="s">
        <v>3661</v>
      </c>
      <c r="D204" s="832" t="s">
        <v>3886</v>
      </c>
      <c r="E204" s="832" t="s">
        <v>3887</v>
      </c>
      <c r="F204" s="849"/>
      <c r="G204" s="849"/>
      <c r="H204" s="849"/>
      <c r="I204" s="849"/>
      <c r="J204" s="849">
        <v>1</v>
      </c>
      <c r="K204" s="849">
        <v>5755</v>
      </c>
      <c r="L204" s="849"/>
      <c r="M204" s="849">
        <v>5755</v>
      </c>
      <c r="N204" s="849"/>
      <c r="O204" s="849"/>
      <c r="P204" s="837"/>
      <c r="Q204" s="850"/>
    </row>
    <row r="205" spans="1:17" ht="14.4" customHeight="1" x14ac:dyDescent="0.3">
      <c r="A205" s="831" t="s">
        <v>568</v>
      </c>
      <c r="B205" s="832" t="s">
        <v>3841</v>
      </c>
      <c r="C205" s="832" t="s">
        <v>3661</v>
      </c>
      <c r="D205" s="832" t="s">
        <v>3888</v>
      </c>
      <c r="E205" s="832" t="s">
        <v>3889</v>
      </c>
      <c r="F205" s="849">
        <v>1</v>
      </c>
      <c r="G205" s="849">
        <v>11010</v>
      </c>
      <c r="H205" s="849">
        <v>1</v>
      </c>
      <c r="I205" s="849">
        <v>11010</v>
      </c>
      <c r="J205" s="849">
        <v>1</v>
      </c>
      <c r="K205" s="849">
        <v>11026</v>
      </c>
      <c r="L205" s="849">
        <v>1.0014532243415077</v>
      </c>
      <c r="M205" s="849">
        <v>11026</v>
      </c>
      <c r="N205" s="849"/>
      <c r="O205" s="849"/>
      <c r="P205" s="837"/>
      <c r="Q205" s="850"/>
    </row>
    <row r="206" spans="1:17" ht="14.4" customHeight="1" x14ac:dyDescent="0.3">
      <c r="A206" s="831" t="s">
        <v>568</v>
      </c>
      <c r="B206" s="832" t="s">
        <v>3841</v>
      </c>
      <c r="C206" s="832" t="s">
        <v>3661</v>
      </c>
      <c r="D206" s="832" t="s">
        <v>3890</v>
      </c>
      <c r="E206" s="832" t="s">
        <v>3891</v>
      </c>
      <c r="F206" s="849"/>
      <c r="G206" s="849"/>
      <c r="H206" s="849"/>
      <c r="I206" s="849"/>
      <c r="J206" s="849"/>
      <c r="K206" s="849"/>
      <c r="L206" s="849"/>
      <c r="M206" s="849"/>
      <c r="N206" s="849">
        <v>2</v>
      </c>
      <c r="O206" s="849">
        <v>17040</v>
      </c>
      <c r="P206" s="837"/>
      <c r="Q206" s="850">
        <v>8520</v>
      </c>
    </row>
    <row r="207" spans="1:17" ht="14.4" customHeight="1" x14ac:dyDescent="0.3">
      <c r="A207" s="831" t="s">
        <v>568</v>
      </c>
      <c r="B207" s="832" t="s">
        <v>3841</v>
      </c>
      <c r="C207" s="832" t="s">
        <v>3661</v>
      </c>
      <c r="D207" s="832" t="s">
        <v>3892</v>
      </c>
      <c r="E207" s="832" t="s">
        <v>3893</v>
      </c>
      <c r="F207" s="849"/>
      <c r="G207" s="849"/>
      <c r="H207" s="849"/>
      <c r="I207" s="849"/>
      <c r="J207" s="849">
        <v>1</v>
      </c>
      <c r="K207" s="849">
        <v>0</v>
      </c>
      <c r="L207" s="849"/>
      <c r="M207" s="849">
        <v>0</v>
      </c>
      <c r="N207" s="849"/>
      <c r="O207" s="849"/>
      <c r="P207" s="837"/>
      <c r="Q207" s="850"/>
    </row>
    <row r="208" spans="1:17" ht="14.4" customHeight="1" x14ac:dyDescent="0.3">
      <c r="A208" s="831" t="s">
        <v>568</v>
      </c>
      <c r="B208" s="832" t="s">
        <v>3841</v>
      </c>
      <c r="C208" s="832" t="s">
        <v>3661</v>
      </c>
      <c r="D208" s="832" t="s">
        <v>3894</v>
      </c>
      <c r="E208" s="832" t="s">
        <v>3895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0</v>
      </c>
      <c r="P208" s="837"/>
      <c r="Q208" s="850">
        <v>0</v>
      </c>
    </row>
    <row r="209" spans="1:17" ht="14.4" customHeight="1" x14ac:dyDescent="0.3">
      <c r="A209" s="831" t="s">
        <v>568</v>
      </c>
      <c r="B209" s="832" t="s">
        <v>3841</v>
      </c>
      <c r="C209" s="832" t="s">
        <v>3661</v>
      </c>
      <c r="D209" s="832" t="s">
        <v>3896</v>
      </c>
      <c r="E209" s="832" t="s">
        <v>3897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0</v>
      </c>
      <c r="P209" s="837"/>
      <c r="Q209" s="850">
        <v>0</v>
      </c>
    </row>
    <row r="210" spans="1:17" ht="14.4" customHeight="1" x14ac:dyDescent="0.3">
      <c r="A210" s="831" t="s">
        <v>568</v>
      </c>
      <c r="B210" s="832" t="s">
        <v>3898</v>
      </c>
      <c r="C210" s="832" t="s">
        <v>3661</v>
      </c>
      <c r="D210" s="832" t="s">
        <v>3899</v>
      </c>
      <c r="E210" s="832" t="s">
        <v>3900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9898</v>
      </c>
      <c r="P210" s="837"/>
      <c r="Q210" s="850">
        <v>4949</v>
      </c>
    </row>
    <row r="211" spans="1:17" ht="14.4" customHeight="1" x14ac:dyDescent="0.3">
      <c r="A211" s="831" t="s">
        <v>568</v>
      </c>
      <c r="B211" s="832" t="s">
        <v>3898</v>
      </c>
      <c r="C211" s="832" t="s">
        <v>3661</v>
      </c>
      <c r="D211" s="832" t="s">
        <v>3901</v>
      </c>
      <c r="E211" s="832" t="s">
        <v>3902</v>
      </c>
      <c r="F211" s="849">
        <v>1</v>
      </c>
      <c r="G211" s="849">
        <v>4343</v>
      </c>
      <c r="H211" s="849">
        <v>1</v>
      </c>
      <c r="I211" s="849">
        <v>4343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568</v>
      </c>
      <c r="B212" s="832" t="s">
        <v>3898</v>
      </c>
      <c r="C212" s="832" t="s">
        <v>3661</v>
      </c>
      <c r="D212" s="832" t="s">
        <v>3903</v>
      </c>
      <c r="E212" s="832" t="s">
        <v>3904</v>
      </c>
      <c r="F212" s="849">
        <v>1</v>
      </c>
      <c r="G212" s="849">
        <v>4470</v>
      </c>
      <c r="H212" s="849">
        <v>1</v>
      </c>
      <c r="I212" s="849">
        <v>4470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568</v>
      </c>
      <c r="B213" s="832" t="s">
        <v>3898</v>
      </c>
      <c r="C213" s="832" t="s">
        <v>3661</v>
      </c>
      <c r="D213" s="832" t="s">
        <v>3905</v>
      </c>
      <c r="E213" s="832" t="s">
        <v>3906</v>
      </c>
      <c r="F213" s="849">
        <v>1</v>
      </c>
      <c r="G213" s="849">
        <v>2467</v>
      </c>
      <c r="H213" s="849">
        <v>1</v>
      </c>
      <c r="I213" s="849">
        <v>2467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568</v>
      </c>
      <c r="B214" s="832" t="s">
        <v>3898</v>
      </c>
      <c r="C214" s="832" t="s">
        <v>3661</v>
      </c>
      <c r="D214" s="832" t="s">
        <v>3907</v>
      </c>
      <c r="E214" s="832" t="s">
        <v>3908</v>
      </c>
      <c r="F214" s="849">
        <v>2</v>
      </c>
      <c r="G214" s="849">
        <v>11018</v>
      </c>
      <c r="H214" s="849">
        <v>1</v>
      </c>
      <c r="I214" s="849">
        <v>5509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568</v>
      </c>
      <c r="B215" s="832" t="s">
        <v>3898</v>
      </c>
      <c r="C215" s="832" t="s">
        <v>3661</v>
      </c>
      <c r="D215" s="832" t="s">
        <v>3909</v>
      </c>
      <c r="E215" s="832" t="s">
        <v>3910</v>
      </c>
      <c r="F215" s="849">
        <v>2</v>
      </c>
      <c r="G215" s="849">
        <v>8532</v>
      </c>
      <c r="H215" s="849">
        <v>1</v>
      </c>
      <c r="I215" s="849">
        <v>4266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568</v>
      </c>
      <c r="B216" s="832" t="s">
        <v>3898</v>
      </c>
      <c r="C216" s="832" t="s">
        <v>3661</v>
      </c>
      <c r="D216" s="832" t="s">
        <v>3911</v>
      </c>
      <c r="E216" s="832" t="s">
        <v>3912</v>
      </c>
      <c r="F216" s="849">
        <v>2</v>
      </c>
      <c r="G216" s="849">
        <v>5904</v>
      </c>
      <c r="H216" s="849">
        <v>1</v>
      </c>
      <c r="I216" s="849">
        <v>2952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568</v>
      </c>
      <c r="B217" s="832" t="s">
        <v>3898</v>
      </c>
      <c r="C217" s="832" t="s">
        <v>3661</v>
      </c>
      <c r="D217" s="832" t="s">
        <v>3913</v>
      </c>
      <c r="E217" s="832" t="s">
        <v>3914</v>
      </c>
      <c r="F217" s="849">
        <v>1</v>
      </c>
      <c r="G217" s="849">
        <v>120</v>
      </c>
      <c r="H217" s="849">
        <v>1</v>
      </c>
      <c r="I217" s="849">
        <v>120</v>
      </c>
      <c r="J217" s="849"/>
      <c r="K217" s="849"/>
      <c r="L217" s="849"/>
      <c r="M217" s="849"/>
      <c r="N217" s="849">
        <v>1</v>
      </c>
      <c r="O217" s="849">
        <v>122</v>
      </c>
      <c r="P217" s="837">
        <v>1.0166666666666666</v>
      </c>
      <c r="Q217" s="850">
        <v>122</v>
      </c>
    </row>
    <row r="218" spans="1:17" ht="14.4" customHeight="1" x14ac:dyDescent="0.3">
      <c r="A218" s="831" t="s">
        <v>568</v>
      </c>
      <c r="B218" s="832" t="s">
        <v>3898</v>
      </c>
      <c r="C218" s="832" t="s">
        <v>3661</v>
      </c>
      <c r="D218" s="832" t="s">
        <v>3915</v>
      </c>
      <c r="E218" s="832" t="s">
        <v>3916</v>
      </c>
      <c r="F218" s="849"/>
      <c r="G218" s="849"/>
      <c r="H218" s="849"/>
      <c r="I218" s="849"/>
      <c r="J218" s="849"/>
      <c r="K218" s="849"/>
      <c r="L218" s="849"/>
      <c r="M218" s="849"/>
      <c r="N218" s="849">
        <v>2</v>
      </c>
      <c r="O218" s="849">
        <v>710</v>
      </c>
      <c r="P218" s="837"/>
      <c r="Q218" s="850">
        <v>355</v>
      </c>
    </row>
    <row r="219" spans="1:17" ht="14.4" customHeight="1" x14ac:dyDescent="0.3">
      <c r="A219" s="831" t="s">
        <v>568</v>
      </c>
      <c r="B219" s="832" t="s">
        <v>3898</v>
      </c>
      <c r="C219" s="832" t="s">
        <v>3661</v>
      </c>
      <c r="D219" s="832" t="s">
        <v>3917</v>
      </c>
      <c r="E219" s="832" t="s">
        <v>3918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3638</v>
      </c>
      <c r="P219" s="837"/>
      <c r="Q219" s="850">
        <v>3638</v>
      </c>
    </row>
    <row r="220" spans="1:17" ht="14.4" customHeight="1" x14ac:dyDescent="0.3">
      <c r="A220" s="831" t="s">
        <v>568</v>
      </c>
      <c r="B220" s="832" t="s">
        <v>3898</v>
      </c>
      <c r="C220" s="832" t="s">
        <v>3661</v>
      </c>
      <c r="D220" s="832" t="s">
        <v>3919</v>
      </c>
      <c r="E220" s="832" t="s">
        <v>3920</v>
      </c>
      <c r="F220" s="849">
        <v>1</v>
      </c>
      <c r="G220" s="849">
        <v>6073</v>
      </c>
      <c r="H220" s="849">
        <v>1</v>
      </c>
      <c r="I220" s="849">
        <v>6073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568</v>
      </c>
      <c r="B221" s="832" t="s">
        <v>3921</v>
      </c>
      <c r="C221" s="832" t="s">
        <v>3661</v>
      </c>
      <c r="D221" s="832" t="s">
        <v>3856</v>
      </c>
      <c r="E221" s="832" t="s">
        <v>3857</v>
      </c>
      <c r="F221" s="849">
        <v>1</v>
      </c>
      <c r="G221" s="849">
        <v>0</v>
      </c>
      <c r="H221" s="849"/>
      <c r="I221" s="849">
        <v>0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568</v>
      </c>
      <c r="B222" s="832" t="s">
        <v>3921</v>
      </c>
      <c r="C222" s="832" t="s">
        <v>3661</v>
      </c>
      <c r="D222" s="832" t="s">
        <v>3922</v>
      </c>
      <c r="E222" s="832" t="s">
        <v>3923</v>
      </c>
      <c r="F222" s="849">
        <v>1</v>
      </c>
      <c r="G222" s="849">
        <v>0</v>
      </c>
      <c r="H222" s="849"/>
      <c r="I222" s="849">
        <v>0</v>
      </c>
      <c r="J222" s="849"/>
      <c r="K222" s="849"/>
      <c r="L222" s="849"/>
      <c r="M222" s="849"/>
      <c r="N222" s="849">
        <v>1</v>
      </c>
      <c r="O222" s="849">
        <v>0</v>
      </c>
      <c r="P222" s="837"/>
      <c r="Q222" s="850">
        <v>0</v>
      </c>
    </row>
    <row r="223" spans="1:17" ht="14.4" customHeight="1" x14ac:dyDescent="0.3">
      <c r="A223" s="831" t="s">
        <v>568</v>
      </c>
      <c r="B223" s="832" t="s">
        <v>3921</v>
      </c>
      <c r="C223" s="832" t="s">
        <v>3661</v>
      </c>
      <c r="D223" s="832" t="s">
        <v>3864</v>
      </c>
      <c r="E223" s="832" t="s">
        <v>3865</v>
      </c>
      <c r="F223" s="849">
        <v>2</v>
      </c>
      <c r="G223" s="849">
        <v>0</v>
      </c>
      <c r="H223" s="849"/>
      <c r="I223" s="849">
        <v>0</v>
      </c>
      <c r="J223" s="849"/>
      <c r="K223" s="849"/>
      <c r="L223" s="849"/>
      <c r="M223" s="849"/>
      <c r="N223" s="849">
        <v>1</v>
      </c>
      <c r="O223" s="849">
        <v>0</v>
      </c>
      <c r="P223" s="837"/>
      <c r="Q223" s="850">
        <v>0</v>
      </c>
    </row>
    <row r="224" spans="1:17" ht="14.4" customHeight="1" x14ac:dyDescent="0.3">
      <c r="A224" s="831" t="s">
        <v>568</v>
      </c>
      <c r="B224" s="832" t="s">
        <v>3921</v>
      </c>
      <c r="C224" s="832" t="s">
        <v>3661</v>
      </c>
      <c r="D224" s="832" t="s">
        <v>3866</v>
      </c>
      <c r="E224" s="832" t="s">
        <v>3867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9361</v>
      </c>
      <c r="P224" s="837"/>
      <c r="Q224" s="850">
        <v>9361</v>
      </c>
    </row>
    <row r="225" spans="1:17" ht="14.4" customHeight="1" x14ac:dyDescent="0.3">
      <c r="A225" s="831" t="s">
        <v>568</v>
      </c>
      <c r="B225" s="832" t="s">
        <v>3921</v>
      </c>
      <c r="C225" s="832" t="s">
        <v>3661</v>
      </c>
      <c r="D225" s="832" t="s">
        <v>3876</v>
      </c>
      <c r="E225" s="832" t="s">
        <v>3877</v>
      </c>
      <c r="F225" s="849">
        <v>1</v>
      </c>
      <c r="G225" s="849">
        <v>0</v>
      </c>
      <c r="H225" s="849"/>
      <c r="I225" s="849">
        <v>0</v>
      </c>
      <c r="J225" s="849"/>
      <c r="K225" s="849"/>
      <c r="L225" s="849"/>
      <c r="M225" s="849"/>
      <c r="N225" s="849">
        <v>2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568</v>
      </c>
      <c r="B226" s="832" t="s">
        <v>3921</v>
      </c>
      <c r="C226" s="832" t="s">
        <v>3661</v>
      </c>
      <c r="D226" s="832" t="s">
        <v>3924</v>
      </c>
      <c r="E226" s="832" t="s">
        <v>3925</v>
      </c>
      <c r="F226" s="849">
        <v>1</v>
      </c>
      <c r="G226" s="849">
        <v>0</v>
      </c>
      <c r="H226" s="849"/>
      <c r="I226" s="849">
        <v>0</v>
      </c>
      <c r="J226" s="849"/>
      <c r="K226" s="849"/>
      <c r="L226" s="849"/>
      <c r="M226" s="849"/>
      <c r="N226" s="849">
        <v>1</v>
      </c>
      <c r="O226" s="849">
        <v>0</v>
      </c>
      <c r="P226" s="837"/>
      <c r="Q226" s="850">
        <v>0</v>
      </c>
    </row>
    <row r="227" spans="1:17" ht="14.4" customHeight="1" x14ac:dyDescent="0.3">
      <c r="A227" s="831" t="s">
        <v>568</v>
      </c>
      <c r="B227" s="832" t="s">
        <v>3921</v>
      </c>
      <c r="C227" s="832" t="s">
        <v>3661</v>
      </c>
      <c r="D227" s="832" t="s">
        <v>3878</v>
      </c>
      <c r="E227" s="832" t="s">
        <v>3879</v>
      </c>
      <c r="F227" s="849">
        <v>1</v>
      </c>
      <c r="G227" s="849">
        <v>0</v>
      </c>
      <c r="H227" s="849"/>
      <c r="I227" s="849">
        <v>0</v>
      </c>
      <c r="J227" s="849"/>
      <c r="K227" s="849"/>
      <c r="L227" s="849"/>
      <c r="M227" s="849"/>
      <c r="N227" s="849">
        <v>1</v>
      </c>
      <c r="O227" s="849">
        <v>0</v>
      </c>
      <c r="P227" s="837"/>
      <c r="Q227" s="850">
        <v>0</v>
      </c>
    </row>
    <row r="228" spans="1:17" ht="14.4" customHeight="1" x14ac:dyDescent="0.3">
      <c r="A228" s="831" t="s">
        <v>568</v>
      </c>
      <c r="B228" s="832" t="s">
        <v>3921</v>
      </c>
      <c r="C228" s="832" t="s">
        <v>3661</v>
      </c>
      <c r="D228" s="832" t="s">
        <v>3926</v>
      </c>
      <c r="E228" s="832" t="s">
        <v>3927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0</v>
      </c>
      <c r="P228" s="837"/>
      <c r="Q228" s="850">
        <v>0</v>
      </c>
    </row>
    <row r="229" spans="1:17" ht="14.4" customHeight="1" x14ac:dyDescent="0.3">
      <c r="A229" s="831" t="s">
        <v>568</v>
      </c>
      <c r="B229" s="832" t="s">
        <v>3921</v>
      </c>
      <c r="C229" s="832" t="s">
        <v>3661</v>
      </c>
      <c r="D229" s="832" t="s">
        <v>3928</v>
      </c>
      <c r="E229" s="832" t="s">
        <v>3929</v>
      </c>
      <c r="F229" s="849">
        <v>1</v>
      </c>
      <c r="G229" s="849">
        <v>4732</v>
      </c>
      <c r="H229" s="849">
        <v>1</v>
      </c>
      <c r="I229" s="849">
        <v>4732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568</v>
      </c>
      <c r="B230" s="832" t="s">
        <v>3921</v>
      </c>
      <c r="C230" s="832" t="s">
        <v>3661</v>
      </c>
      <c r="D230" s="832" t="s">
        <v>3930</v>
      </c>
      <c r="E230" s="832" t="s">
        <v>3931</v>
      </c>
      <c r="F230" s="849">
        <v>1</v>
      </c>
      <c r="G230" s="849">
        <v>18693</v>
      </c>
      <c r="H230" s="849">
        <v>1</v>
      </c>
      <c r="I230" s="849">
        <v>18693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568</v>
      </c>
      <c r="B231" s="832" t="s">
        <v>3921</v>
      </c>
      <c r="C231" s="832" t="s">
        <v>3661</v>
      </c>
      <c r="D231" s="832" t="s">
        <v>3932</v>
      </c>
      <c r="E231" s="832" t="s">
        <v>3933</v>
      </c>
      <c r="F231" s="849">
        <v>1</v>
      </c>
      <c r="G231" s="849">
        <v>0</v>
      </c>
      <c r="H231" s="849"/>
      <c r="I231" s="849">
        <v>0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568</v>
      </c>
      <c r="B232" s="832" t="s">
        <v>3921</v>
      </c>
      <c r="C232" s="832" t="s">
        <v>3661</v>
      </c>
      <c r="D232" s="832" t="s">
        <v>3934</v>
      </c>
      <c r="E232" s="832" t="s">
        <v>3935</v>
      </c>
      <c r="F232" s="849">
        <v>1</v>
      </c>
      <c r="G232" s="849">
        <v>0</v>
      </c>
      <c r="H232" s="849"/>
      <c r="I232" s="849">
        <v>0</v>
      </c>
      <c r="J232" s="849"/>
      <c r="K232" s="849"/>
      <c r="L232" s="849"/>
      <c r="M232" s="849"/>
      <c r="N232" s="849">
        <v>2</v>
      </c>
      <c r="O232" s="849">
        <v>0</v>
      </c>
      <c r="P232" s="837"/>
      <c r="Q232" s="850">
        <v>0</v>
      </c>
    </row>
    <row r="233" spans="1:17" ht="14.4" customHeight="1" x14ac:dyDescent="0.3">
      <c r="A233" s="831" t="s">
        <v>568</v>
      </c>
      <c r="B233" s="832" t="s">
        <v>3921</v>
      </c>
      <c r="C233" s="832" t="s">
        <v>3661</v>
      </c>
      <c r="D233" s="832" t="s">
        <v>3936</v>
      </c>
      <c r="E233" s="832" t="s">
        <v>3937</v>
      </c>
      <c r="F233" s="849">
        <v>1</v>
      </c>
      <c r="G233" s="849">
        <v>0</v>
      </c>
      <c r="H233" s="849"/>
      <c r="I233" s="849">
        <v>0</v>
      </c>
      <c r="J233" s="849"/>
      <c r="K233" s="849"/>
      <c r="L233" s="849"/>
      <c r="M233" s="849"/>
      <c r="N233" s="849">
        <v>1</v>
      </c>
      <c r="O233" s="849">
        <v>0</v>
      </c>
      <c r="P233" s="837"/>
      <c r="Q233" s="850">
        <v>0</v>
      </c>
    </row>
    <row r="234" spans="1:17" ht="14.4" customHeight="1" x14ac:dyDescent="0.3">
      <c r="A234" s="831" t="s">
        <v>568</v>
      </c>
      <c r="B234" s="832" t="s">
        <v>3921</v>
      </c>
      <c r="C234" s="832" t="s">
        <v>3661</v>
      </c>
      <c r="D234" s="832" t="s">
        <v>3938</v>
      </c>
      <c r="E234" s="832" t="s">
        <v>3939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0</v>
      </c>
      <c r="P234" s="837"/>
      <c r="Q234" s="850">
        <v>0</v>
      </c>
    </row>
    <row r="235" spans="1:17" ht="14.4" customHeight="1" x14ac:dyDescent="0.3">
      <c r="A235" s="831" t="s">
        <v>568</v>
      </c>
      <c r="B235" s="832" t="s">
        <v>3921</v>
      </c>
      <c r="C235" s="832" t="s">
        <v>3661</v>
      </c>
      <c r="D235" s="832" t="s">
        <v>3940</v>
      </c>
      <c r="E235" s="832" t="s">
        <v>3941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7614</v>
      </c>
      <c r="P235" s="837"/>
      <c r="Q235" s="850">
        <v>7614</v>
      </c>
    </row>
    <row r="236" spans="1:17" ht="14.4" customHeight="1" x14ac:dyDescent="0.3">
      <c r="A236" s="831" t="s">
        <v>568</v>
      </c>
      <c r="B236" s="832" t="s">
        <v>3942</v>
      </c>
      <c r="C236" s="832" t="s">
        <v>3661</v>
      </c>
      <c r="D236" s="832" t="s">
        <v>3943</v>
      </c>
      <c r="E236" s="832" t="s">
        <v>3944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5768</v>
      </c>
      <c r="P236" s="837"/>
      <c r="Q236" s="850">
        <v>5768</v>
      </c>
    </row>
    <row r="237" spans="1:17" ht="14.4" customHeight="1" x14ac:dyDescent="0.3">
      <c r="A237" s="831" t="s">
        <v>568</v>
      </c>
      <c r="B237" s="832" t="s">
        <v>3942</v>
      </c>
      <c r="C237" s="832" t="s">
        <v>3661</v>
      </c>
      <c r="D237" s="832" t="s">
        <v>3945</v>
      </c>
      <c r="E237" s="832" t="s">
        <v>3946</v>
      </c>
      <c r="F237" s="849">
        <v>1</v>
      </c>
      <c r="G237" s="849">
        <v>2347</v>
      </c>
      <c r="H237" s="849">
        <v>1</v>
      </c>
      <c r="I237" s="849">
        <v>2347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568</v>
      </c>
      <c r="B238" s="832" t="s">
        <v>3942</v>
      </c>
      <c r="C238" s="832" t="s">
        <v>3661</v>
      </c>
      <c r="D238" s="832" t="s">
        <v>3947</v>
      </c>
      <c r="E238" s="832" t="s">
        <v>3948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5669</v>
      </c>
      <c r="P238" s="837"/>
      <c r="Q238" s="850">
        <v>5669</v>
      </c>
    </row>
    <row r="239" spans="1:17" ht="14.4" customHeight="1" x14ac:dyDescent="0.3">
      <c r="A239" s="831" t="s">
        <v>568</v>
      </c>
      <c r="B239" s="832" t="s">
        <v>3942</v>
      </c>
      <c r="C239" s="832" t="s">
        <v>3661</v>
      </c>
      <c r="D239" s="832" t="s">
        <v>3949</v>
      </c>
      <c r="E239" s="832" t="s">
        <v>3950</v>
      </c>
      <c r="F239" s="849">
        <v>1</v>
      </c>
      <c r="G239" s="849">
        <v>5551</v>
      </c>
      <c r="H239" s="849">
        <v>1</v>
      </c>
      <c r="I239" s="849">
        <v>5551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568</v>
      </c>
      <c r="B240" s="832" t="s">
        <v>3942</v>
      </c>
      <c r="C240" s="832" t="s">
        <v>3661</v>
      </c>
      <c r="D240" s="832" t="s">
        <v>3951</v>
      </c>
      <c r="E240" s="832" t="s">
        <v>3952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4142</v>
      </c>
      <c r="P240" s="837"/>
      <c r="Q240" s="850">
        <v>4142</v>
      </c>
    </row>
    <row r="241" spans="1:17" ht="14.4" customHeight="1" x14ac:dyDescent="0.3">
      <c r="A241" s="831" t="s">
        <v>568</v>
      </c>
      <c r="B241" s="832" t="s">
        <v>3942</v>
      </c>
      <c r="C241" s="832" t="s">
        <v>3661</v>
      </c>
      <c r="D241" s="832" t="s">
        <v>3953</v>
      </c>
      <c r="E241" s="832" t="s">
        <v>3954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4658</v>
      </c>
      <c r="P241" s="837"/>
      <c r="Q241" s="850">
        <v>4658</v>
      </c>
    </row>
    <row r="242" spans="1:17" ht="14.4" customHeight="1" x14ac:dyDescent="0.3">
      <c r="A242" s="831" t="s">
        <v>568</v>
      </c>
      <c r="B242" s="832" t="s">
        <v>3665</v>
      </c>
      <c r="C242" s="832" t="s">
        <v>3690</v>
      </c>
      <c r="D242" s="832" t="s">
        <v>3817</v>
      </c>
      <c r="E242" s="832" t="s">
        <v>3818</v>
      </c>
      <c r="F242" s="849"/>
      <c r="G242" s="849"/>
      <c r="H242" s="849"/>
      <c r="I242" s="849"/>
      <c r="J242" s="849">
        <v>1</v>
      </c>
      <c r="K242" s="849">
        <v>2310</v>
      </c>
      <c r="L242" s="849"/>
      <c r="M242" s="849">
        <v>2310</v>
      </c>
      <c r="N242" s="849"/>
      <c r="O242" s="849"/>
      <c r="P242" s="837"/>
      <c r="Q242" s="850"/>
    </row>
    <row r="243" spans="1:17" ht="14.4" customHeight="1" x14ac:dyDescent="0.3">
      <c r="A243" s="831" t="s">
        <v>568</v>
      </c>
      <c r="B243" s="832" t="s">
        <v>3665</v>
      </c>
      <c r="C243" s="832" t="s">
        <v>3690</v>
      </c>
      <c r="D243" s="832" t="s">
        <v>3738</v>
      </c>
      <c r="E243" s="832" t="s">
        <v>3739</v>
      </c>
      <c r="F243" s="849">
        <v>9</v>
      </c>
      <c r="G243" s="849">
        <v>8142.75</v>
      </c>
      <c r="H243" s="849">
        <v>1</v>
      </c>
      <c r="I243" s="849">
        <v>904.75</v>
      </c>
      <c r="J243" s="849">
        <v>7</v>
      </c>
      <c r="K243" s="849">
        <v>6333.25</v>
      </c>
      <c r="L243" s="849">
        <v>0.77777777777777779</v>
      </c>
      <c r="M243" s="849">
        <v>904.75</v>
      </c>
      <c r="N243" s="849"/>
      <c r="O243" s="849"/>
      <c r="P243" s="837"/>
      <c r="Q243" s="850"/>
    </row>
    <row r="244" spans="1:17" ht="14.4" customHeight="1" x14ac:dyDescent="0.3">
      <c r="A244" s="831" t="s">
        <v>568</v>
      </c>
      <c r="B244" s="832" t="s">
        <v>3665</v>
      </c>
      <c r="C244" s="832" t="s">
        <v>3661</v>
      </c>
      <c r="D244" s="832" t="s">
        <v>3798</v>
      </c>
      <c r="E244" s="832" t="s">
        <v>3799</v>
      </c>
      <c r="F244" s="849">
        <v>4</v>
      </c>
      <c r="G244" s="849">
        <v>784</v>
      </c>
      <c r="H244" s="849">
        <v>1</v>
      </c>
      <c r="I244" s="849">
        <v>196</v>
      </c>
      <c r="J244" s="849">
        <v>3</v>
      </c>
      <c r="K244" s="849">
        <v>588</v>
      </c>
      <c r="L244" s="849">
        <v>0.75</v>
      </c>
      <c r="M244" s="849">
        <v>196</v>
      </c>
      <c r="N244" s="849">
        <v>4</v>
      </c>
      <c r="O244" s="849">
        <v>796</v>
      </c>
      <c r="P244" s="837">
        <v>1.0153061224489797</v>
      </c>
      <c r="Q244" s="850">
        <v>199</v>
      </c>
    </row>
    <row r="245" spans="1:17" ht="14.4" customHeight="1" x14ac:dyDescent="0.3">
      <c r="A245" s="831" t="s">
        <v>568</v>
      </c>
      <c r="B245" s="832" t="s">
        <v>3665</v>
      </c>
      <c r="C245" s="832" t="s">
        <v>3661</v>
      </c>
      <c r="D245" s="832" t="s">
        <v>3823</v>
      </c>
      <c r="E245" s="832" t="s">
        <v>3824</v>
      </c>
      <c r="F245" s="849">
        <v>1</v>
      </c>
      <c r="G245" s="849">
        <v>1159</v>
      </c>
      <c r="H245" s="849">
        <v>1</v>
      </c>
      <c r="I245" s="849">
        <v>1159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568</v>
      </c>
      <c r="B246" s="832" t="s">
        <v>3665</v>
      </c>
      <c r="C246" s="832" t="s">
        <v>3661</v>
      </c>
      <c r="D246" s="832" t="s">
        <v>3710</v>
      </c>
      <c r="E246" s="832" t="s">
        <v>3711</v>
      </c>
      <c r="F246" s="849">
        <v>55</v>
      </c>
      <c r="G246" s="849">
        <v>13805</v>
      </c>
      <c r="H246" s="849">
        <v>1</v>
      </c>
      <c r="I246" s="849">
        <v>251</v>
      </c>
      <c r="J246" s="849">
        <v>32</v>
      </c>
      <c r="K246" s="849">
        <v>8064</v>
      </c>
      <c r="L246" s="849">
        <v>0.58413618254255706</v>
      </c>
      <c r="M246" s="849">
        <v>252</v>
      </c>
      <c r="N246" s="849">
        <v>30</v>
      </c>
      <c r="O246" s="849">
        <v>7620</v>
      </c>
      <c r="P246" s="837">
        <v>0.55197392249185073</v>
      </c>
      <c r="Q246" s="850">
        <v>254</v>
      </c>
    </row>
    <row r="247" spans="1:17" ht="14.4" customHeight="1" x14ac:dyDescent="0.3">
      <c r="A247" s="831" t="s">
        <v>568</v>
      </c>
      <c r="B247" s="832" t="s">
        <v>3665</v>
      </c>
      <c r="C247" s="832" t="s">
        <v>3661</v>
      </c>
      <c r="D247" s="832" t="s">
        <v>3740</v>
      </c>
      <c r="E247" s="832" t="s">
        <v>3741</v>
      </c>
      <c r="F247" s="849">
        <v>2</v>
      </c>
      <c r="G247" s="849">
        <v>252</v>
      </c>
      <c r="H247" s="849">
        <v>1</v>
      </c>
      <c r="I247" s="849">
        <v>126</v>
      </c>
      <c r="J247" s="849"/>
      <c r="K247" s="849"/>
      <c r="L247" s="849"/>
      <c r="M247" s="849"/>
      <c r="N247" s="849">
        <v>1</v>
      </c>
      <c r="O247" s="849">
        <v>126</v>
      </c>
      <c r="P247" s="837">
        <v>0.5</v>
      </c>
      <c r="Q247" s="850">
        <v>126</v>
      </c>
    </row>
    <row r="248" spans="1:17" ht="14.4" customHeight="1" x14ac:dyDescent="0.3">
      <c r="A248" s="831" t="s">
        <v>568</v>
      </c>
      <c r="B248" s="832" t="s">
        <v>3665</v>
      </c>
      <c r="C248" s="832" t="s">
        <v>3661</v>
      </c>
      <c r="D248" s="832" t="s">
        <v>3747</v>
      </c>
      <c r="E248" s="832" t="s">
        <v>3748</v>
      </c>
      <c r="F248" s="849">
        <v>4</v>
      </c>
      <c r="G248" s="849">
        <v>3044</v>
      </c>
      <c r="H248" s="849">
        <v>1</v>
      </c>
      <c r="I248" s="849">
        <v>761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568</v>
      </c>
      <c r="B249" s="832" t="s">
        <v>3665</v>
      </c>
      <c r="C249" s="832" t="s">
        <v>3661</v>
      </c>
      <c r="D249" s="832" t="s">
        <v>3800</v>
      </c>
      <c r="E249" s="832" t="s">
        <v>3801</v>
      </c>
      <c r="F249" s="849">
        <v>117</v>
      </c>
      <c r="G249" s="849">
        <v>95706</v>
      </c>
      <c r="H249" s="849">
        <v>1</v>
      </c>
      <c r="I249" s="849">
        <v>818</v>
      </c>
      <c r="J249" s="849">
        <v>36</v>
      </c>
      <c r="K249" s="849">
        <v>29484</v>
      </c>
      <c r="L249" s="849">
        <v>0.30806845965770169</v>
      </c>
      <c r="M249" s="849">
        <v>819</v>
      </c>
      <c r="N249" s="849">
        <v>85</v>
      </c>
      <c r="O249" s="849">
        <v>69955</v>
      </c>
      <c r="P249" s="837">
        <v>0.73093640942051696</v>
      </c>
      <c r="Q249" s="850">
        <v>823</v>
      </c>
    </row>
    <row r="250" spans="1:17" ht="14.4" customHeight="1" x14ac:dyDescent="0.3">
      <c r="A250" s="831" t="s">
        <v>568</v>
      </c>
      <c r="B250" s="832" t="s">
        <v>3665</v>
      </c>
      <c r="C250" s="832" t="s">
        <v>3661</v>
      </c>
      <c r="D250" s="832" t="s">
        <v>3752</v>
      </c>
      <c r="E250" s="832" t="s">
        <v>3731</v>
      </c>
      <c r="F250" s="849">
        <v>1</v>
      </c>
      <c r="G250" s="849">
        <v>728</v>
      </c>
      <c r="H250" s="849">
        <v>1</v>
      </c>
      <c r="I250" s="849">
        <v>728</v>
      </c>
      <c r="J250" s="849">
        <v>2</v>
      </c>
      <c r="K250" s="849">
        <v>1460</v>
      </c>
      <c r="L250" s="849">
        <v>2.0054945054945055</v>
      </c>
      <c r="M250" s="849">
        <v>730</v>
      </c>
      <c r="N250" s="849">
        <v>1</v>
      </c>
      <c r="O250" s="849">
        <v>735</v>
      </c>
      <c r="P250" s="837">
        <v>1.0096153846153846</v>
      </c>
      <c r="Q250" s="850">
        <v>735</v>
      </c>
    </row>
    <row r="251" spans="1:17" ht="14.4" customHeight="1" x14ac:dyDescent="0.3">
      <c r="A251" s="831" t="s">
        <v>568</v>
      </c>
      <c r="B251" s="832" t="s">
        <v>3665</v>
      </c>
      <c r="C251" s="832" t="s">
        <v>3661</v>
      </c>
      <c r="D251" s="832" t="s">
        <v>3755</v>
      </c>
      <c r="E251" s="832" t="s">
        <v>3756</v>
      </c>
      <c r="F251" s="849">
        <v>12</v>
      </c>
      <c r="G251" s="849">
        <v>2580</v>
      </c>
      <c r="H251" s="849">
        <v>1</v>
      </c>
      <c r="I251" s="849">
        <v>215</v>
      </c>
      <c r="J251" s="849">
        <v>11</v>
      </c>
      <c r="K251" s="849">
        <v>2365</v>
      </c>
      <c r="L251" s="849">
        <v>0.91666666666666663</v>
      </c>
      <c r="M251" s="849">
        <v>215</v>
      </c>
      <c r="N251" s="849">
        <v>9</v>
      </c>
      <c r="O251" s="849">
        <v>1953</v>
      </c>
      <c r="P251" s="837">
        <v>0.75697674418604655</v>
      </c>
      <c r="Q251" s="850">
        <v>217</v>
      </c>
    </row>
    <row r="252" spans="1:17" ht="14.4" customHeight="1" x14ac:dyDescent="0.3">
      <c r="A252" s="831" t="s">
        <v>568</v>
      </c>
      <c r="B252" s="832" t="s">
        <v>3665</v>
      </c>
      <c r="C252" s="832" t="s">
        <v>3661</v>
      </c>
      <c r="D252" s="832" t="s">
        <v>3714</v>
      </c>
      <c r="E252" s="832" t="s">
        <v>3715</v>
      </c>
      <c r="F252" s="849"/>
      <c r="G252" s="849"/>
      <c r="H252" s="849"/>
      <c r="I252" s="849"/>
      <c r="J252" s="849">
        <v>1</v>
      </c>
      <c r="K252" s="849">
        <v>355</v>
      </c>
      <c r="L252" s="849"/>
      <c r="M252" s="849">
        <v>355</v>
      </c>
      <c r="N252" s="849"/>
      <c r="O252" s="849"/>
      <c r="P252" s="837"/>
      <c r="Q252" s="850"/>
    </row>
    <row r="253" spans="1:17" ht="14.4" customHeight="1" x14ac:dyDescent="0.3">
      <c r="A253" s="831" t="s">
        <v>568</v>
      </c>
      <c r="B253" s="832" t="s">
        <v>3665</v>
      </c>
      <c r="C253" s="832" t="s">
        <v>3661</v>
      </c>
      <c r="D253" s="832" t="s">
        <v>3757</v>
      </c>
      <c r="E253" s="832" t="s">
        <v>3758</v>
      </c>
      <c r="F253" s="849">
        <v>177</v>
      </c>
      <c r="G253" s="849">
        <v>15045</v>
      </c>
      <c r="H253" s="849">
        <v>1</v>
      </c>
      <c r="I253" s="849">
        <v>85</v>
      </c>
      <c r="J253" s="849">
        <v>120</v>
      </c>
      <c r="K253" s="849">
        <v>10320</v>
      </c>
      <c r="L253" s="849">
        <v>0.68594217347956132</v>
      </c>
      <c r="M253" s="849">
        <v>86</v>
      </c>
      <c r="N253" s="849">
        <v>106</v>
      </c>
      <c r="O253" s="849">
        <v>9328</v>
      </c>
      <c r="P253" s="837">
        <v>0.6200066467264872</v>
      </c>
      <c r="Q253" s="850">
        <v>88</v>
      </c>
    </row>
    <row r="254" spans="1:17" ht="14.4" customHeight="1" x14ac:dyDescent="0.3">
      <c r="A254" s="831" t="s">
        <v>568</v>
      </c>
      <c r="B254" s="832" t="s">
        <v>3665</v>
      </c>
      <c r="C254" s="832" t="s">
        <v>3661</v>
      </c>
      <c r="D254" s="832" t="s">
        <v>3716</v>
      </c>
      <c r="E254" s="832" t="s">
        <v>3717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723</v>
      </c>
      <c r="P254" s="837"/>
      <c r="Q254" s="850">
        <v>723</v>
      </c>
    </row>
    <row r="255" spans="1:17" ht="14.4" customHeight="1" x14ac:dyDescent="0.3">
      <c r="A255" s="831" t="s">
        <v>568</v>
      </c>
      <c r="B255" s="832" t="s">
        <v>3665</v>
      </c>
      <c r="C255" s="832" t="s">
        <v>3661</v>
      </c>
      <c r="D255" s="832" t="s">
        <v>3802</v>
      </c>
      <c r="E255" s="832" t="s">
        <v>3801</v>
      </c>
      <c r="F255" s="849">
        <v>37</v>
      </c>
      <c r="G255" s="849">
        <v>35224</v>
      </c>
      <c r="H255" s="849">
        <v>1</v>
      </c>
      <c r="I255" s="849">
        <v>952</v>
      </c>
      <c r="J255" s="849">
        <v>38</v>
      </c>
      <c r="K255" s="849">
        <v>36214</v>
      </c>
      <c r="L255" s="849">
        <v>1.0281058369293663</v>
      </c>
      <c r="M255" s="849">
        <v>953</v>
      </c>
      <c r="N255" s="849">
        <v>20</v>
      </c>
      <c r="O255" s="849">
        <v>19120</v>
      </c>
      <c r="P255" s="837">
        <v>0.54281171928230754</v>
      </c>
      <c r="Q255" s="850">
        <v>956</v>
      </c>
    </row>
    <row r="256" spans="1:17" ht="14.4" customHeight="1" x14ac:dyDescent="0.3">
      <c r="A256" s="831" t="s">
        <v>568</v>
      </c>
      <c r="B256" s="832" t="s">
        <v>3665</v>
      </c>
      <c r="C256" s="832" t="s">
        <v>3661</v>
      </c>
      <c r="D256" s="832" t="s">
        <v>3803</v>
      </c>
      <c r="E256" s="832" t="s">
        <v>3801</v>
      </c>
      <c r="F256" s="849">
        <v>10</v>
      </c>
      <c r="G256" s="849">
        <v>7450</v>
      </c>
      <c r="H256" s="849">
        <v>1</v>
      </c>
      <c r="I256" s="849">
        <v>745</v>
      </c>
      <c r="J256" s="849">
        <v>20</v>
      </c>
      <c r="K256" s="849">
        <v>14920</v>
      </c>
      <c r="L256" s="849">
        <v>2.0026845637583892</v>
      </c>
      <c r="M256" s="849">
        <v>746</v>
      </c>
      <c r="N256" s="849">
        <v>3</v>
      </c>
      <c r="O256" s="849">
        <v>2244</v>
      </c>
      <c r="P256" s="837">
        <v>0.30120805369127518</v>
      </c>
      <c r="Q256" s="850">
        <v>748</v>
      </c>
    </row>
    <row r="257" spans="1:17" ht="14.4" customHeight="1" x14ac:dyDescent="0.3">
      <c r="A257" s="831" t="s">
        <v>568</v>
      </c>
      <c r="B257" s="832" t="s">
        <v>3665</v>
      </c>
      <c r="C257" s="832" t="s">
        <v>3661</v>
      </c>
      <c r="D257" s="832" t="s">
        <v>3827</v>
      </c>
      <c r="E257" s="832" t="s">
        <v>3828</v>
      </c>
      <c r="F257" s="849">
        <v>1</v>
      </c>
      <c r="G257" s="849">
        <v>58</v>
      </c>
      <c r="H257" s="849">
        <v>1</v>
      </c>
      <c r="I257" s="849">
        <v>58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568</v>
      </c>
      <c r="B258" s="832" t="s">
        <v>3665</v>
      </c>
      <c r="C258" s="832" t="s">
        <v>3661</v>
      </c>
      <c r="D258" s="832" t="s">
        <v>3804</v>
      </c>
      <c r="E258" s="832" t="s">
        <v>3805</v>
      </c>
      <c r="F258" s="849">
        <v>94</v>
      </c>
      <c r="G258" s="849">
        <v>51042</v>
      </c>
      <c r="H258" s="849">
        <v>1</v>
      </c>
      <c r="I258" s="849">
        <v>543</v>
      </c>
      <c r="J258" s="849">
        <v>43</v>
      </c>
      <c r="K258" s="849">
        <v>23392</v>
      </c>
      <c r="L258" s="849">
        <v>0.45828925198855847</v>
      </c>
      <c r="M258" s="849">
        <v>544</v>
      </c>
      <c r="N258" s="849">
        <v>21</v>
      </c>
      <c r="O258" s="849">
        <v>11466</v>
      </c>
      <c r="P258" s="837">
        <v>0.22463853297284589</v>
      </c>
      <c r="Q258" s="850">
        <v>546</v>
      </c>
    </row>
    <row r="259" spans="1:17" ht="14.4" customHeight="1" x14ac:dyDescent="0.3">
      <c r="A259" s="831" t="s">
        <v>568</v>
      </c>
      <c r="B259" s="832" t="s">
        <v>3665</v>
      </c>
      <c r="C259" s="832" t="s">
        <v>3661</v>
      </c>
      <c r="D259" s="832" t="s">
        <v>3761</v>
      </c>
      <c r="E259" s="832" t="s">
        <v>3756</v>
      </c>
      <c r="F259" s="849">
        <v>3</v>
      </c>
      <c r="G259" s="849">
        <v>534</v>
      </c>
      <c r="H259" s="849">
        <v>1</v>
      </c>
      <c r="I259" s="849">
        <v>178</v>
      </c>
      <c r="J259" s="849">
        <v>1</v>
      </c>
      <c r="K259" s="849">
        <v>179</v>
      </c>
      <c r="L259" s="849">
        <v>0.33520599250936328</v>
      </c>
      <c r="M259" s="849">
        <v>179</v>
      </c>
      <c r="N259" s="849"/>
      <c r="O259" s="849"/>
      <c r="P259" s="837"/>
      <c r="Q259" s="850"/>
    </row>
    <row r="260" spans="1:17" ht="14.4" customHeight="1" x14ac:dyDescent="0.3">
      <c r="A260" s="831" t="s">
        <v>568</v>
      </c>
      <c r="B260" s="832" t="s">
        <v>3665</v>
      </c>
      <c r="C260" s="832" t="s">
        <v>3661</v>
      </c>
      <c r="D260" s="832" t="s">
        <v>3762</v>
      </c>
      <c r="E260" s="832" t="s">
        <v>3760</v>
      </c>
      <c r="F260" s="849">
        <v>4</v>
      </c>
      <c r="G260" s="849">
        <v>1520</v>
      </c>
      <c r="H260" s="849">
        <v>1</v>
      </c>
      <c r="I260" s="849">
        <v>380</v>
      </c>
      <c r="J260" s="849">
        <v>2</v>
      </c>
      <c r="K260" s="849">
        <v>762</v>
      </c>
      <c r="L260" s="849">
        <v>0.50131578947368416</v>
      </c>
      <c r="M260" s="849">
        <v>381</v>
      </c>
      <c r="N260" s="849">
        <v>1</v>
      </c>
      <c r="O260" s="849">
        <v>385</v>
      </c>
      <c r="P260" s="837">
        <v>0.25328947368421051</v>
      </c>
      <c r="Q260" s="850">
        <v>385</v>
      </c>
    </row>
    <row r="261" spans="1:17" ht="14.4" customHeight="1" x14ac:dyDescent="0.3">
      <c r="A261" s="831" t="s">
        <v>568</v>
      </c>
      <c r="B261" s="832" t="s">
        <v>3665</v>
      </c>
      <c r="C261" s="832" t="s">
        <v>3661</v>
      </c>
      <c r="D261" s="832" t="s">
        <v>3730</v>
      </c>
      <c r="E261" s="832" t="s">
        <v>3731</v>
      </c>
      <c r="F261" s="849"/>
      <c r="G261" s="849"/>
      <c r="H261" s="849"/>
      <c r="I261" s="849"/>
      <c r="J261" s="849">
        <v>1</v>
      </c>
      <c r="K261" s="849">
        <v>620</v>
      </c>
      <c r="L261" s="849"/>
      <c r="M261" s="849">
        <v>620</v>
      </c>
      <c r="N261" s="849"/>
      <c r="O261" s="849"/>
      <c r="P261" s="837"/>
      <c r="Q261" s="850"/>
    </row>
    <row r="262" spans="1:17" ht="14.4" customHeight="1" x14ac:dyDescent="0.3">
      <c r="A262" s="831" t="s">
        <v>568</v>
      </c>
      <c r="B262" s="832" t="s">
        <v>3665</v>
      </c>
      <c r="C262" s="832" t="s">
        <v>3661</v>
      </c>
      <c r="D262" s="832" t="s">
        <v>3829</v>
      </c>
      <c r="E262" s="832" t="s">
        <v>3830</v>
      </c>
      <c r="F262" s="849">
        <v>1</v>
      </c>
      <c r="G262" s="849">
        <v>100</v>
      </c>
      <c r="H262" s="849">
        <v>1</v>
      </c>
      <c r="I262" s="849">
        <v>100</v>
      </c>
      <c r="J262" s="849">
        <v>3</v>
      </c>
      <c r="K262" s="849">
        <v>300</v>
      </c>
      <c r="L262" s="849">
        <v>3</v>
      </c>
      <c r="M262" s="849">
        <v>100</v>
      </c>
      <c r="N262" s="849">
        <v>2</v>
      </c>
      <c r="O262" s="849">
        <v>200</v>
      </c>
      <c r="P262" s="837">
        <v>2</v>
      </c>
      <c r="Q262" s="850">
        <v>100</v>
      </c>
    </row>
    <row r="263" spans="1:17" ht="14.4" customHeight="1" x14ac:dyDescent="0.3">
      <c r="A263" s="831" t="s">
        <v>568</v>
      </c>
      <c r="B263" s="832" t="s">
        <v>3665</v>
      </c>
      <c r="C263" s="832" t="s">
        <v>3661</v>
      </c>
      <c r="D263" s="832" t="s">
        <v>3806</v>
      </c>
      <c r="E263" s="832" t="s">
        <v>3801</v>
      </c>
      <c r="F263" s="849">
        <v>19</v>
      </c>
      <c r="G263" s="849">
        <v>19665</v>
      </c>
      <c r="H263" s="849">
        <v>1</v>
      </c>
      <c r="I263" s="849">
        <v>1035</v>
      </c>
      <c r="J263" s="849">
        <v>31</v>
      </c>
      <c r="K263" s="849">
        <v>32116</v>
      </c>
      <c r="L263" s="849">
        <v>1.6331553521484872</v>
      </c>
      <c r="M263" s="849">
        <v>1036</v>
      </c>
      <c r="N263" s="849">
        <v>14</v>
      </c>
      <c r="O263" s="849">
        <v>14560</v>
      </c>
      <c r="P263" s="837">
        <v>0.74040172896008138</v>
      </c>
      <c r="Q263" s="850">
        <v>1040</v>
      </c>
    </row>
    <row r="264" spans="1:17" ht="14.4" customHeight="1" x14ac:dyDescent="0.3">
      <c r="A264" s="831" t="s">
        <v>568</v>
      </c>
      <c r="B264" s="832" t="s">
        <v>3665</v>
      </c>
      <c r="C264" s="832" t="s">
        <v>3661</v>
      </c>
      <c r="D264" s="832" t="s">
        <v>3839</v>
      </c>
      <c r="E264" s="832" t="s">
        <v>3801</v>
      </c>
      <c r="F264" s="849">
        <v>10</v>
      </c>
      <c r="G264" s="849">
        <v>8790</v>
      </c>
      <c r="H264" s="849">
        <v>1</v>
      </c>
      <c r="I264" s="849">
        <v>879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568</v>
      </c>
      <c r="B265" s="832" t="s">
        <v>3665</v>
      </c>
      <c r="C265" s="832" t="s">
        <v>3661</v>
      </c>
      <c r="D265" s="832" t="s">
        <v>3831</v>
      </c>
      <c r="E265" s="832" t="s">
        <v>3808</v>
      </c>
      <c r="F265" s="849">
        <v>6</v>
      </c>
      <c r="G265" s="849">
        <v>3624</v>
      </c>
      <c r="H265" s="849">
        <v>1</v>
      </c>
      <c r="I265" s="849">
        <v>604</v>
      </c>
      <c r="J265" s="849"/>
      <c r="K265" s="849"/>
      <c r="L265" s="849"/>
      <c r="M265" s="849"/>
      <c r="N265" s="849">
        <v>13</v>
      </c>
      <c r="O265" s="849">
        <v>7917</v>
      </c>
      <c r="P265" s="837">
        <v>2.1846026490066226</v>
      </c>
      <c r="Q265" s="850">
        <v>609</v>
      </c>
    </row>
    <row r="266" spans="1:17" ht="14.4" customHeight="1" x14ac:dyDescent="0.3">
      <c r="A266" s="831" t="s">
        <v>568</v>
      </c>
      <c r="B266" s="832" t="s">
        <v>3665</v>
      </c>
      <c r="C266" s="832" t="s">
        <v>3661</v>
      </c>
      <c r="D266" s="832" t="s">
        <v>3812</v>
      </c>
      <c r="E266" s="832" t="s">
        <v>3810</v>
      </c>
      <c r="F266" s="849">
        <v>2</v>
      </c>
      <c r="G266" s="849">
        <v>1248</v>
      </c>
      <c r="H266" s="849">
        <v>1</v>
      </c>
      <c r="I266" s="849">
        <v>624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568</v>
      </c>
      <c r="B267" s="832" t="s">
        <v>3665</v>
      </c>
      <c r="C267" s="832" t="s">
        <v>3661</v>
      </c>
      <c r="D267" s="832" t="s">
        <v>3809</v>
      </c>
      <c r="E267" s="832" t="s">
        <v>3810</v>
      </c>
      <c r="F267" s="849"/>
      <c r="G267" s="849"/>
      <c r="H267" s="849"/>
      <c r="I267" s="849"/>
      <c r="J267" s="849">
        <v>1</v>
      </c>
      <c r="K267" s="849">
        <v>539</v>
      </c>
      <c r="L267" s="849"/>
      <c r="M267" s="849">
        <v>539</v>
      </c>
      <c r="N267" s="849"/>
      <c r="O267" s="849"/>
      <c r="P267" s="837"/>
      <c r="Q267" s="850"/>
    </row>
    <row r="268" spans="1:17" ht="14.4" customHeight="1" x14ac:dyDescent="0.3">
      <c r="A268" s="831" t="s">
        <v>568</v>
      </c>
      <c r="B268" s="832" t="s">
        <v>3665</v>
      </c>
      <c r="C268" s="832" t="s">
        <v>3661</v>
      </c>
      <c r="D268" s="832" t="s">
        <v>3955</v>
      </c>
      <c r="E268" s="832" t="s">
        <v>3808</v>
      </c>
      <c r="F268" s="849"/>
      <c r="G268" s="849"/>
      <c r="H268" s="849"/>
      <c r="I268" s="849"/>
      <c r="J268" s="849">
        <v>19</v>
      </c>
      <c r="K268" s="849">
        <v>16625</v>
      </c>
      <c r="L268" s="849"/>
      <c r="M268" s="849">
        <v>875</v>
      </c>
      <c r="N268" s="849"/>
      <c r="O268" s="849"/>
      <c r="P268" s="837"/>
      <c r="Q268" s="850"/>
    </row>
    <row r="269" spans="1:17" ht="14.4" customHeight="1" x14ac:dyDescent="0.3">
      <c r="A269" s="831" t="s">
        <v>568</v>
      </c>
      <c r="B269" s="832" t="s">
        <v>3956</v>
      </c>
      <c r="C269" s="832" t="s">
        <v>3661</v>
      </c>
      <c r="D269" s="832" t="s">
        <v>3854</v>
      </c>
      <c r="E269" s="832" t="s">
        <v>3855</v>
      </c>
      <c r="F269" s="849">
        <v>5</v>
      </c>
      <c r="G269" s="849">
        <v>4185</v>
      </c>
      <c r="H269" s="849">
        <v>1</v>
      </c>
      <c r="I269" s="849">
        <v>837</v>
      </c>
      <c r="J269" s="849">
        <v>11</v>
      </c>
      <c r="K269" s="849">
        <v>9229</v>
      </c>
      <c r="L269" s="849">
        <v>2.2052568697729988</v>
      </c>
      <c r="M269" s="849">
        <v>839</v>
      </c>
      <c r="N269" s="849">
        <v>6</v>
      </c>
      <c r="O269" s="849">
        <v>5055</v>
      </c>
      <c r="P269" s="837">
        <v>1.2078853046594982</v>
      </c>
      <c r="Q269" s="850">
        <v>842.5</v>
      </c>
    </row>
    <row r="270" spans="1:17" ht="14.4" customHeight="1" x14ac:dyDescent="0.3">
      <c r="A270" s="831" t="s">
        <v>568</v>
      </c>
      <c r="B270" s="832" t="s">
        <v>3957</v>
      </c>
      <c r="C270" s="832" t="s">
        <v>3661</v>
      </c>
      <c r="D270" s="832" t="s">
        <v>3958</v>
      </c>
      <c r="E270" s="832" t="s">
        <v>3959</v>
      </c>
      <c r="F270" s="849"/>
      <c r="G270" s="849"/>
      <c r="H270" s="849"/>
      <c r="I270" s="849"/>
      <c r="J270" s="849">
        <v>1</v>
      </c>
      <c r="K270" s="849">
        <v>261</v>
      </c>
      <c r="L270" s="849"/>
      <c r="M270" s="849">
        <v>261</v>
      </c>
      <c r="N270" s="849"/>
      <c r="O270" s="849"/>
      <c r="P270" s="837"/>
      <c r="Q270" s="850"/>
    </row>
    <row r="271" spans="1:17" ht="14.4" customHeight="1" x14ac:dyDescent="0.3">
      <c r="A271" s="831" t="s">
        <v>568</v>
      </c>
      <c r="B271" s="832" t="s">
        <v>3957</v>
      </c>
      <c r="C271" s="832" t="s">
        <v>3661</v>
      </c>
      <c r="D271" s="832" t="s">
        <v>3960</v>
      </c>
      <c r="E271" s="832" t="s">
        <v>3961</v>
      </c>
      <c r="F271" s="849"/>
      <c r="G271" s="849"/>
      <c r="H271" s="849"/>
      <c r="I271" s="849"/>
      <c r="J271" s="849">
        <v>1</v>
      </c>
      <c r="K271" s="849">
        <v>593</v>
      </c>
      <c r="L271" s="849"/>
      <c r="M271" s="849">
        <v>593</v>
      </c>
      <c r="N271" s="849"/>
      <c r="O271" s="849"/>
      <c r="P271" s="837"/>
      <c r="Q271" s="850"/>
    </row>
    <row r="272" spans="1:17" ht="14.4" customHeight="1" x14ac:dyDescent="0.3">
      <c r="A272" s="831" t="s">
        <v>568</v>
      </c>
      <c r="B272" s="832" t="s">
        <v>3957</v>
      </c>
      <c r="C272" s="832" t="s">
        <v>3661</v>
      </c>
      <c r="D272" s="832" t="s">
        <v>3962</v>
      </c>
      <c r="E272" s="832" t="s">
        <v>3963</v>
      </c>
      <c r="F272" s="849"/>
      <c r="G272" s="849"/>
      <c r="H272" s="849"/>
      <c r="I272" s="849"/>
      <c r="J272" s="849">
        <v>1</v>
      </c>
      <c r="K272" s="849">
        <v>768</v>
      </c>
      <c r="L272" s="849"/>
      <c r="M272" s="849">
        <v>768</v>
      </c>
      <c r="N272" s="849"/>
      <c r="O272" s="849"/>
      <c r="P272" s="837"/>
      <c r="Q272" s="850"/>
    </row>
    <row r="273" spans="1:17" ht="14.4" customHeight="1" x14ac:dyDescent="0.3">
      <c r="A273" s="831" t="s">
        <v>568</v>
      </c>
      <c r="B273" s="832" t="s">
        <v>3660</v>
      </c>
      <c r="C273" s="832" t="s">
        <v>3666</v>
      </c>
      <c r="D273" s="832" t="s">
        <v>3964</v>
      </c>
      <c r="E273" s="832" t="s">
        <v>1139</v>
      </c>
      <c r="F273" s="849"/>
      <c r="G273" s="849"/>
      <c r="H273" s="849"/>
      <c r="I273" s="849"/>
      <c r="J273" s="849"/>
      <c r="K273" s="849"/>
      <c r="L273" s="849"/>
      <c r="M273" s="849"/>
      <c r="N273" s="849">
        <v>0.2</v>
      </c>
      <c r="O273" s="849">
        <v>223.88</v>
      </c>
      <c r="P273" s="837"/>
      <c r="Q273" s="850">
        <v>1119.3999999999999</v>
      </c>
    </row>
    <row r="274" spans="1:17" ht="14.4" customHeight="1" x14ac:dyDescent="0.3">
      <c r="A274" s="831" t="s">
        <v>568</v>
      </c>
      <c r="B274" s="832" t="s">
        <v>3660</v>
      </c>
      <c r="C274" s="832" t="s">
        <v>3666</v>
      </c>
      <c r="D274" s="832" t="s">
        <v>3965</v>
      </c>
      <c r="E274" s="832" t="s">
        <v>3966</v>
      </c>
      <c r="F274" s="849">
        <v>26</v>
      </c>
      <c r="G274" s="849">
        <v>1298.17</v>
      </c>
      <c r="H274" s="849">
        <v>1</v>
      </c>
      <c r="I274" s="849">
        <v>49.929615384615389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568</v>
      </c>
      <c r="B275" s="832" t="s">
        <v>3660</v>
      </c>
      <c r="C275" s="832" t="s">
        <v>3666</v>
      </c>
      <c r="D275" s="832" t="s">
        <v>3967</v>
      </c>
      <c r="E275" s="832" t="s">
        <v>1064</v>
      </c>
      <c r="F275" s="849">
        <v>23</v>
      </c>
      <c r="G275" s="849">
        <v>114726.83</v>
      </c>
      <c r="H275" s="849">
        <v>1</v>
      </c>
      <c r="I275" s="849">
        <v>4988.123043478261</v>
      </c>
      <c r="J275" s="849">
        <v>5</v>
      </c>
      <c r="K275" s="849">
        <v>24940.53</v>
      </c>
      <c r="L275" s="849">
        <v>0.21739056156262662</v>
      </c>
      <c r="M275" s="849">
        <v>4988.1059999999998</v>
      </c>
      <c r="N275" s="849">
        <v>7</v>
      </c>
      <c r="O275" s="849">
        <v>36923.350000000006</v>
      </c>
      <c r="P275" s="837">
        <v>0.32183709773903807</v>
      </c>
      <c r="Q275" s="850">
        <v>5274.7642857142864</v>
      </c>
    </row>
    <row r="276" spans="1:17" ht="14.4" customHeight="1" x14ac:dyDescent="0.3">
      <c r="A276" s="831" t="s">
        <v>568</v>
      </c>
      <c r="B276" s="832" t="s">
        <v>3660</v>
      </c>
      <c r="C276" s="832" t="s">
        <v>3666</v>
      </c>
      <c r="D276" s="832" t="s">
        <v>3968</v>
      </c>
      <c r="E276" s="832" t="s">
        <v>3969</v>
      </c>
      <c r="F276" s="849">
        <v>6</v>
      </c>
      <c r="G276" s="849">
        <v>480.48</v>
      </c>
      <c r="H276" s="849">
        <v>1</v>
      </c>
      <c r="I276" s="849">
        <v>80.08</v>
      </c>
      <c r="J276" s="849">
        <v>19</v>
      </c>
      <c r="K276" s="849">
        <v>1521.52</v>
      </c>
      <c r="L276" s="849">
        <v>3.1666666666666665</v>
      </c>
      <c r="M276" s="849">
        <v>80.08</v>
      </c>
      <c r="N276" s="849"/>
      <c r="O276" s="849"/>
      <c r="P276" s="837"/>
      <c r="Q276" s="850"/>
    </row>
    <row r="277" spans="1:17" ht="14.4" customHeight="1" x14ac:dyDescent="0.3">
      <c r="A277" s="831" t="s">
        <v>568</v>
      </c>
      <c r="B277" s="832" t="s">
        <v>3660</v>
      </c>
      <c r="C277" s="832" t="s">
        <v>3666</v>
      </c>
      <c r="D277" s="832" t="s">
        <v>3970</v>
      </c>
      <c r="E277" s="832" t="s">
        <v>3969</v>
      </c>
      <c r="F277" s="849">
        <v>9</v>
      </c>
      <c r="G277" s="849">
        <v>685.17</v>
      </c>
      <c r="H277" s="849">
        <v>1</v>
      </c>
      <c r="I277" s="849">
        <v>76.13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568</v>
      </c>
      <c r="B278" s="832" t="s">
        <v>3660</v>
      </c>
      <c r="C278" s="832" t="s">
        <v>3666</v>
      </c>
      <c r="D278" s="832" t="s">
        <v>3971</v>
      </c>
      <c r="E278" s="832" t="s">
        <v>1636</v>
      </c>
      <c r="F278" s="849"/>
      <c r="G278" s="849"/>
      <c r="H278" s="849"/>
      <c r="I278" s="849"/>
      <c r="J278" s="849"/>
      <c r="K278" s="849"/>
      <c r="L278" s="849"/>
      <c r="M278" s="849"/>
      <c r="N278" s="849">
        <v>9.5</v>
      </c>
      <c r="O278" s="849">
        <v>3580.75</v>
      </c>
      <c r="P278" s="837"/>
      <c r="Q278" s="850">
        <v>376.92105263157896</v>
      </c>
    </row>
    <row r="279" spans="1:17" ht="14.4" customHeight="1" x14ac:dyDescent="0.3">
      <c r="A279" s="831" t="s">
        <v>568</v>
      </c>
      <c r="B279" s="832" t="s">
        <v>3660</v>
      </c>
      <c r="C279" s="832" t="s">
        <v>3666</v>
      </c>
      <c r="D279" s="832" t="s">
        <v>3972</v>
      </c>
      <c r="E279" s="832" t="s">
        <v>3973</v>
      </c>
      <c r="F279" s="849"/>
      <c r="G279" s="849"/>
      <c r="H279" s="849"/>
      <c r="I279" s="849"/>
      <c r="J279" s="849"/>
      <c r="K279" s="849"/>
      <c r="L279" s="849"/>
      <c r="M279" s="849"/>
      <c r="N279" s="849">
        <v>4</v>
      </c>
      <c r="O279" s="849">
        <v>2118.36</v>
      </c>
      <c r="P279" s="837"/>
      <c r="Q279" s="850">
        <v>529.59</v>
      </c>
    </row>
    <row r="280" spans="1:17" ht="14.4" customHeight="1" x14ac:dyDescent="0.3">
      <c r="A280" s="831" t="s">
        <v>568</v>
      </c>
      <c r="B280" s="832" t="s">
        <v>3660</v>
      </c>
      <c r="C280" s="832" t="s">
        <v>3666</v>
      </c>
      <c r="D280" s="832" t="s">
        <v>3974</v>
      </c>
      <c r="E280" s="832" t="s">
        <v>1132</v>
      </c>
      <c r="F280" s="849">
        <v>61</v>
      </c>
      <c r="G280" s="849">
        <v>3562.4</v>
      </c>
      <c r="H280" s="849">
        <v>1</v>
      </c>
      <c r="I280" s="849">
        <v>58.4</v>
      </c>
      <c r="J280" s="849">
        <v>16</v>
      </c>
      <c r="K280" s="849">
        <v>934.4</v>
      </c>
      <c r="L280" s="849">
        <v>0.26229508196721313</v>
      </c>
      <c r="M280" s="849">
        <v>58.4</v>
      </c>
      <c r="N280" s="849">
        <v>51.2</v>
      </c>
      <c r="O280" s="849">
        <v>1636.96</v>
      </c>
      <c r="P280" s="837">
        <v>0.45951044239838312</v>
      </c>
      <c r="Q280" s="850">
        <v>31.971875000000001</v>
      </c>
    </row>
    <row r="281" spans="1:17" ht="14.4" customHeight="1" x14ac:dyDescent="0.3">
      <c r="A281" s="831" t="s">
        <v>568</v>
      </c>
      <c r="B281" s="832" t="s">
        <v>3660</v>
      </c>
      <c r="C281" s="832" t="s">
        <v>3666</v>
      </c>
      <c r="D281" s="832" t="s">
        <v>3975</v>
      </c>
      <c r="E281" s="832" t="s">
        <v>3976</v>
      </c>
      <c r="F281" s="849">
        <v>14.46</v>
      </c>
      <c r="G281" s="849">
        <v>10006.539999999999</v>
      </c>
      <c r="H281" s="849">
        <v>1</v>
      </c>
      <c r="I281" s="849">
        <v>692.01521438450891</v>
      </c>
      <c r="J281" s="849">
        <v>1.2000000000000002</v>
      </c>
      <c r="K281" s="849">
        <v>830.68999999999994</v>
      </c>
      <c r="L281" s="849">
        <v>8.3014708380719018E-2</v>
      </c>
      <c r="M281" s="849">
        <v>692.24166666666656</v>
      </c>
      <c r="N281" s="849">
        <v>0.4</v>
      </c>
      <c r="O281" s="849">
        <v>276.89999999999998</v>
      </c>
      <c r="P281" s="837">
        <v>2.7671902575715484E-2</v>
      </c>
      <c r="Q281" s="850">
        <v>692.24999999999989</v>
      </c>
    </row>
    <row r="282" spans="1:17" ht="14.4" customHeight="1" x14ac:dyDescent="0.3">
      <c r="A282" s="831" t="s">
        <v>568</v>
      </c>
      <c r="B282" s="832" t="s">
        <v>3660</v>
      </c>
      <c r="C282" s="832" t="s">
        <v>3666</v>
      </c>
      <c r="D282" s="832" t="s">
        <v>3977</v>
      </c>
      <c r="E282" s="832" t="s">
        <v>1595</v>
      </c>
      <c r="F282" s="849">
        <v>17.900000000000002</v>
      </c>
      <c r="G282" s="849">
        <v>215039.9</v>
      </c>
      <c r="H282" s="849">
        <v>1</v>
      </c>
      <c r="I282" s="849">
        <v>12013.402234636869</v>
      </c>
      <c r="J282" s="849">
        <v>7.3000000000000007</v>
      </c>
      <c r="K282" s="849">
        <v>87697.82</v>
      </c>
      <c r="L282" s="849">
        <v>0.4078211531906405</v>
      </c>
      <c r="M282" s="849">
        <v>12013.4</v>
      </c>
      <c r="N282" s="849">
        <v>11.7</v>
      </c>
      <c r="O282" s="849">
        <v>35932.47</v>
      </c>
      <c r="P282" s="837">
        <v>0.16709675739246532</v>
      </c>
      <c r="Q282" s="850">
        <v>3071.1512820512821</v>
      </c>
    </row>
    <row r="283" spans="1:17" ht="14.4" customHeight="1" x14ac:dyDescent="0.3">
      <c r="A283" s="831" t="s">
        <v>568</v>
      </c>
      <c r="B283" s="832" t="s">
        <v>3660</v>
      </c>
      <c r="C283" s="832" t="s">
        <v>3666</v>
      </c>
      <c r="D283" s="832" t="s">
        <v>3978</v>
      </c>
      <c r="E283" s="832" t="s">
        <v>3979</v>
      </c>
      <c r="F283" s="849">
        <v>47</v>
      </c>
      <c r="G283" s="849">
        <v>157456.10999999999</v>
      </c>
      <c r="H283" s="849">
        <v>1</v>
      </c>
      <c r="I283" s="849">
        <v>3350.1299999999997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568</v>
      </c>
      <c r="B284" s="832" t="s">
        <v>3660</v>
      </c>
      <c r="C284" s="832" t="s">
        <v>3666</v>
      </c>
      <c r="D284" s="832" t="s">
        <v>3980</v>
      </c>
      <c r="E284" s="832" t="s">
        <v>3981</v>
      </c>
      <c r="F284" s="849">
        <v>3</v>
      </c>
      <c r="G284" s="849">
        <v>34262.61</v>
      </c>
      <c r="H284" s="849">
        <v>1</v>
      </c>
      <c r="I284" s="849">
        <v>11420.87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568</v>
      </c>
      <c r="B285" s="832" t="s">
        <v>3660</v>
      </c>
      <c r="C285" s="832" t="s">
        <v>3666</v>
      </c>
      <c r="D285" s="832" t="s">
        <v>3982</v>
      </c>
      <c r="E285" s="832" t="s">
        <v>3983</v>
      </c>
      <c r="F285" s="849">
        <v>2.2000000000000002</v>
      </c>
      <c r="G285" s="849">
        <v>850.56</v>
      </c>
      <c r="H285" s="849">
        <v>1</v>
      </c>
      <c r="I285" s="849">
        <v>386.61818181818177</v>
      </c>
      <c r="J285" s="849">
        <v>0.5</v>
      </c>
      <c r="K285" s="849">
        <v>193.3</v>
      </c>
      <c r="L285" s="849">
        <v>0.22726203912716331</v>
      </c>
      <c r="M285" s="849">
        <v>386.6</v>
      </c>
      <c r="N285" s="849"/>
      <c r="O285" s="849"/>
      <c r="P285" s="837"/>
      <c r="Q285" s="850"/>
    </row>
    <row r="286" spans="1:17" ht="14.4" customHeight="1" x14ac:dyDescent="0.3">
      <c r="A286" s="831" t="s">
        <v>568</v>
      </c>
      <c r="B286" s="832" t="s">
        <v>3660</v>
      </c>
      <c r="C286" s="832" t="s">
        <v>3666</v>
      </c>
      <c r="D286" s="832" t="s">
        <v>3984</v>
      </c>
      <c r="E286" s="832" t="s">
        <v>1061</v>
      </c>
      <c r="F286" s="849">
        <v>21</v>
      </c>
      <c r="G286" s="849">
        <v>192323.67</v>
      </c>
      <c r="H286" s="849">
        <v>1</v>
      </c>
      <c r="I286" s="849">
        <v>9158.27</v>
      </c>
      <c r="J286" s="849">
        <v>10</v>
      </c>
      <c r="K286" s="849">
        <v>91582.700000000012</v>
      </c>
      <c r="L286" s="849">
        <v>0.47619047619047622</v>
      </c>
      <c r="M286" s="849">
        <v>9158.27</v>
      </c>
      <c r="N286" s="849">
        <v>8</v>
      </c>
      <c r="O286" s="849">
        <v>73063.22</v>
      </c>
      <c r="P286" s="837">
        <v>0.3798971806226451</v>
      </c>
      <c r="Q286" s="850">
        <v>9132.9025000000001</v>
      </c>
    </row>
    <row r="287" spans="1:17" ht="14.4" customHeight="1" x14ac:dyDescent="0.3">
      <c r="A287" s="831" t="s">
        <v>568</v>
      </c>
      <c r="B287" s="832" t="s">
        <v>3660</v>
      </c>
      <c r="C287" s="832" t="s">
        <v>3666</v>
      </c>
      <c r="D287" s="832" t="s">
        <v>3985</v>
      </c>
      <c r="E287" s="832" t="s">
        <v>3986</v>
      </c>
      <c r="F287" s="849"/>
      <c r="G287" s="849"/>
      <c r="H287" s="849"/>
      <c r="I287" s="849"/>
      <c r="J287" s="849"/>
      <c r="K287" s="849"/>
      <c r="L287" s="849"/>
      <c r="M287" s="849"/>
      <c r="N287" s="849">
        <v>0.9</v>
      </c>
      <c r="O287" s="849">
        <v>178.99</v>
      </c>
      <c r="P287" s="837"/>
      <c r="Q287" s="850">
        <v>198.87777777777779</v>
      </c>
    </row>
    <row r="288" spans="1:17" ht="14.4" customHeight="1" x14ac:dyDescent="0.3">
      <c r="A288" s="831" t="s">
        <v>568</v>
      </c>
      <c r="B288" s="832" t="s">
        <v>3660</v>
      </c>
      <c r="C288" s="832" t="s">
        <v>3666</v>
      </c>
      <c r="D288" s="832" t="s">
        <v>3987</v>
      </c>
      <c r="E288" s="832" t="s">
        <v>1750</v>
      </c>
      <c r="F288" s="849">
        <v>59</v>
      </c>
      <c r="G288" s="849">
        <v>2529.92</v>
      </c>
      <c r="H288" s="849">
        <v>1</v>
      </c>
      <c r="I288" s="849">
        <v>42.88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568</v>
      </c>
      <c r="B289" s="832" t="s">
        <v>3660</v>
      </c>
      <c r="C289" s="832" t="s">
        <v>3666</v>
      </c>
      <c r="D289" s="832" t="s">
        <v>3988</v>
      </c>
      <c r="E289" s="832" t="s">
        <v>1940</v>
      </c>
      <c r="F289" s="849">
        <v>14</v>
      </c>
      <c r="G289" s="849">
        <v>600.31999999999994</v>
      </c>
      <c r="H289" s="849">
        <v>1</v>
      </c>
      <c r="I289" s="849">
        <v>42.879999999999995</v>
      </c>
      <c r="J289" s="849"/>
      <c r="K289" s="849"/>
      <c r="L289" s="849"/>
      <c r="M289" s="849"/>
      <c r="N289" s="849">
        <v>4</v>
      </c>
      <c r="O289" s="849">
        <v>171.52</v>
      </c>
      <c r="P289" s="837">
        <v>0.28571428571428575</v>
      </c>
      <c r="Q289" s="850">
        <v>42.88</v>
      </c>
    </row>
    <row r="290" spans="1:17" ht="14.4" customHeight="1" x14ac:dyDescent="0.3">
      <c r="A290" s="831" t="s">
        <v>568</v>
      </c>
      <c r="B290" s="832" t="s">
        <v>3660</v>
      </c>
      <c r="C290" s="832" t="s">
        <v>3666</v>
      </c>
      <c r="D290" s="832" t="s">
        <v>3989</v>
      </c>
      <c r="E290" s="832" t="s">
        <v>1121</v>
      </c>
      <c r="F290" s="849">
        <v>3.6</v>
      </c>
      <c r="G290" s="849">
        <v>277.95999999999998</v>
      </c>
      <c r="H290" s="849">
        <v>1</v>
      </c>
      <c r="I290" s="849">
        <v>77.211111111111109</v>
      </c>
      <c r="J290" s="849">
        <v>82.4</v>
      </c>
      <c r="K290" s="849">
        <v>6362.92</v>
      </c>
      <c r="L290" s="849">
        <v>22.891495179162472</v>
      </c>
      <c r="M290" s="849">
        <v>77.21990291262135</v>
      </c>
      <c r="N290" s="849"/>
      <c r="O290" s="849"/>
      <c r="P290" s="837"/>
      <c r="Q290" s="850"/>
    </row>
    <row r="291" spans="1:17" ht="14.4" customHeight="1" x14ac:dyDescent="0.3">
      <c r="A291" s="831" t="s">
        <v>568</v>
      </c>
      <c r="B291" s="832" t="s">
        <v>3660</v>
      </c>
      <c r="C291" s="832" t="s">
        <v>3666</v>
      </c>
      <c r="D291" s="832" t="s">
        <v>3990</v>
      </c>
      <c r="E291" s="832" t="s">
        <v>3991</v>
      </c>
      <c r="F291" s="849">
        <v>22.799999999999997</v>
      </c>
      <c r="G291" s="849">
        <v>6195.16</v>
      </c>
      <c r="H291" s="849">
        <v>1</v>
      </c>
      <c r="I291" s="849">
        <v>271.71754385964914</v>
      </c>
      <c r="J291" s="849">
        <v>33.200000000000003</v>
      </c>
      <c r="K291" s="849">
        <v>9020.98</v>
      </c>
      <c r="L291" s="849">
        <v>1.4561334977627696</v>
      </c>
      <c r="M291" s="849">
        <v>271.71626506024091</v>
      </c>
      <c r="N291" s="849">
        <v>33.699999999999996</v>
      </c>
      <c r="O291" s="849">
        <v>6121.01</v>
      </c>
      <c r="P291" s="837">
        <v>0.98803097902233361</v>
      </c>
      <c r="Q291" s="850">
        <v>181.63234421364987</v>
      </c>
    </row>
    <row r="292" spans="1:17" ht="14.4" customHeight="1" x14ac:dyDescent="0.3">
      <c r="A292" s="831" t="s">
        <v>568</v>
      </c>
      <c r="B292" s="832" t="s">
        <v>3660</v>
      </c>
      <c r="C292" s="832" t="s">
        <v>3666</v>
      </c>
      <c r="D292" s="832" t="s">
        <v>3992</v>
      </c>
      <c r="E292" s="832" t="s">
        <v>3993</v>
      </c>
      <c r="F292" s="849"/>
      <c r="G292" s="849"/>
      <c r="H292" s="849"/>
      <c r="I292" s="849"/>
      <c r="J292" s="849"/>
      <c r="K292" s="849"/>
      <c r="L292" s="849"/>
      <c r="M292" s="849"/>
      <c r="N292" s="849">
        <v>0.6</v>
      </c>
      <c r="O292" s="849">
        <v>81.52</v>
      </c>
      <c r="P292" s="837"/>
      <c r="Q292" s="850">
        <v>135.86666666666667</v>
      </c>
    </row>
    <row r="293" spans="1:17" ht="14.4" customHeight="1" x14ac:dyDescent="0.3">
      <c r="A293" s="831" t="s">
        <v>568</v>
      </c>
      <c r="B293" s="832" t="s">
        <v>3660</v>
      </c>
      <c r="C293" s="832" t="s">
        <v>3666</v>
      </c>
      <c r="D293" s="832" t="s">
        <v>3994</v>
      </c>
      <c r="E293" s="832" t="s">
        <v>3995</v>
      </c>
      <c r="F293" s="849">
        <v>40</v>
      </c>
      <c r="G293" s="849">
        <v>2630</v>
      </c>
      <c r="H293" s="849">
        <v>1</v>
      </c>
      <c r="I293" s="849">
        <v>65.75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568</v>
      </c>
      <c r="B294" s="832" t="s">
        <v>3660</v>
      </c>
      <c r="C294" s="832" t="s">
        <v>3666</v>
      </c>
      <c r="D294" s="832" t="s">
        <v>3996</v>
      </c>
      <c r="E294" s="832" t="s">
        <v>3995</v>
      </c>
      <c r="F294" s="849"/>
      <c r="G294" s="849"/>
      <c r="H294" s="849"/>
      <c r="I294" s="849"/>
      <c r="J294" s="849"/>
      <c r="K294" s="849"/>
      <c r="L294" s="849"/>
      <c r="M294" s="849"/>
      <c r="N294" s="849">
        <v>0.4</v>
      </c>
      <c r="O294" s="849">
        <v>31.99</v>
      </c>
      <c r="P294" s="837"/>
      <c r="Q294" s="850">
        <v>79.974999999999994</v>
      </c>
    </row>
    <row r="295" spans="1:17" ht="14.4" customHeight="1" x14ac:dyDescent="0.3">
      <c r="A295" s="831" t="s">
        <v>568</v>
      </c>
      <c r="B295" s="832" t="s">
        <v>3660</v>
      </c>
      <c r="C295" s="832" t="s">
        <v>3666</v>
      </c>
      <c r="D295" s="832" t="s">
        <v>3997</v>
      </c>
      <c r="E295" s="832" t="s">
        <v>3998</v>
      </c>
      <c r="F295" s="849">
        <v>4</v>
      </c>
      <c r="G295" s="849">
        <v>876.8</v>
      </c>
      <c r="H295" s="849">
        <v>1</v>
      </c>
      <c r="I295" s="849">
        <v>219.2</v>
      </c>
      <c r="J295" s="849"/>
      <c r="K295" s="849"/>
      <c r="L295" s="849"/>
      <c r="M295" s="849"/>
      <c r="N295" s="849">
        <v>3.5</v>
      </c>
      <c r="O295" s="849">
        <v>767.2</v>
      </c>
      <c r="P295" s="837">
        <v>0.87500000000000011</v>
      </c>
      <c r="Q295" s="850">
        <v>219.20000000000002</v>
      </c>
    </row>
    <row r="296" spans="1:17" ht="14.4" customHeight="1" x14ac:dyDescent="0.3">
      <c r="A296" s="831" t="s">
        <v>568</v>
      </c>
      <c r="B296" s="832" t="s">
        <v>3660</v>
      </c>
      <c r="C296" s="832" t="s">
        <v>3666</v>
      </c>
      <c r="D296" s="832" t="s">
        <v>3999</v>
      </c>
      <c r="E296" s="832" t="s">
        <v>4000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21330.400000000001</v>
      </c>
      <c r="P296" s="837"/>
      <c r="Q296" s="850">
        <v>10665.2</v>
      </c>
    </row>
    <row r="297" spans="1:17" ht="14.4" customHeight="1" x14ac:dyDescent="0.3">
      <c r="A297" s="831" t="s">
        <v>568</v>
      </c>
      <c r="B297" s="832" t="s">
        <v>3660</v>
      </c>
      <c r="C297" s="832" t="s">
        <v>3666</v>
      </c>
      <c r="D297" s="832" t="s">
        <v>4001</v>
      </c>
      <c r="E297" s="832" t="s">
        <v>1076</v>
      </c>
      <c r="F297" s="849">
        <v>7.2000000000000011</v>
      </c>
      <c r="G297" s="849">
        <v>3090.24</v>
      </c>
      <c r="H297" s="849">
        <v>1</v>
      </c>
      <c r="I297" s="849">
        <v>429.19999999999993</v>
      </c>
      <c r="J297" s="849">
        <v>1.2</v>
      </c>
      <c r="K297" s="849">
        <v>515.04</v>
      </c>
      <c r="L297" s="849">
        <v>0.16666666666666666</v>
      </c>
      <c r="M297" s="849">
        <v>429.2</v>
      </c>
      <c r="N297" s="849">
        <v>2.2999999999999998</v>
      </c>
      <c r="O297" s="849">
        <v>736.73</v>
      </c>
      <c r="P297" s="837">
        <v>0.23840543129336236</v>
      </c>
      <c r="Q297" s="850">
        <v>320.31739130434784</v>
      </c>
    </row>
    <row r="298" spans="1:17" ht="14.4" customHeight="1" x14ac:dyDescent="0.3">
      <c r="A298" s="831" t="s">
        <v>568</v>
      </c>
      <c r="B298" s="832" t="s">
        <v>3660</v>
      </c>
      <c r="C298" s="832" t="s">
        <v>3666</v>
      </c>
      <c r="D298" s="832" t="s">
        <v>4002</v>
      </c>
      <c r="E298" s="832" t="s">
        <v>4003</v>
      </c>
      <c r="F298" s="849">
        <v>6</v>
      </c>
      <c r="G298" s="849">
        <v>394.5</v>
      </c>
      <c r="H298" s="849">
        <v>1</v>
      </c>
      <c r="I298" s="849">
        <v>65.75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568</v>
      </c>
      <c r="B299" s="832" t="s">
        <v>3660</v>
      </c>
      <c r="C299" s="832" t="s">
        <v>3666</v>
      </c>
      <c r="D299" s="832" t="s">
        <v>4004</v>
      </c>
      <c r="E299" s="832" t="s">
        <v>4005</v>
      </c>
      <c r="F299" s="849">
        <v>10.1</v>
      </c>
      <c r="G299" s="849">
        <v>795.88</v>
      </c>
      <c r="H299" s="849">
        <v>1</v>
      </c>
      <c r="I299" s="849">
        <v>78.8</v>
      </c>
      <c r="J299" s="849">
        <v>32.200000000000003</v>
      </c>
      <c r="K299" s="849">
        <v>2537.6799999999998</v>
      </c>
      <c r="L299" s="849">
        <v>3.1885208825451072</v>
      </c>
      <c r="M299" s="849">
        <v>78.809937888198746</v>
      </c>
      <c r="N299" s="849">
        <v>15.4</v>
      </c>
      <c r="O299" s="849">
        <v>903.99</v>
      </c>
      <c r="P299" s="837">
        <v>1.1358370608634467</v>
      </c>
      <c r="Q299" s="850">
        <v>58.70064935064935</v>
      </c>
    </row>
    <row r="300" spans="1:17" ht="14.4" customHeight="1" x14ac:dyDescent="0.3">
      <c r="A300" s="831" t="s">
        <v>568</v>
      </c>
      <c r="B300" s="832" t="s">
        <v>3660</v>
      </c>
      <c r="C300" s="832" t="s">
        <v>3666</v>
      </c>
      <c r="D300" s="832" t="s">
        <v>4006</v>
      </c>
      <c r="E300" s="832" t="s">
        <v>4007</v>
      </c>
      <c r="F300" s="849">
        <v>208</v>
      </c>
      <c r="G300" s="849">
        <v>12691.74</v>
      </c>
      <c r="H300" s="849">
        <v>1</v>
      </c>
      <c r="I300" s="849">
        <v>61.017980769230768</v>
      </c>
      <c r="J300" s="849">
        <v>49</v>
      </c>
      <c r="K300" s="849">
        <v>2162.37</v>
      </c>
      <c r="L300" s="849">
        <v>0.17037616591578458</v>
      </c>
      <c r="M300" s="849">
        <v>44.129999999999995</v>
      </c>
      <c r="N300" s="849"/>
      <c r="O300" s="849"/>
      <c r="P300" s="837"/>
      <c r="Q300" s="850"/>
    </row>
    <row r="301" spans="1:17" ht="14.4" customHeight="1" x14ac:dyDescent="0.3">
      <c r="A301" s="831" t="s">
        <v>568</v>
      </c>
      <c r="B301" s="832" t="s">
        <v>3660</v>
      </c>
      <c r="C301" s="832" t="s">
        <v>3666</v>
      </c>
      <c r="D301" s="832" t="s">
        <v>4008</v>
      </c>
      <c r="E301" s="832" t="s">
        <v>4009</v>
      </c>
      <c r="F301" s="849"/>
      <c r="G301" s="849"/>
      <c r="H301" s="849"/>
      <c r="I301" s="849"/>
      <c r="J301" s="849"/>
      <c r="K301" s="849"/>
      <c r="L301" s="849"/>
      <c r="M301" s="849"/>
      <c r="N301" s="849">
        <v>4.59</v>
      </c>
      <c r="O301" s="849">
        <v>3088.08</v>
      </c>
      <c r="P301" s="837"/>
      <c r="Q301" s="850">
        <v>672.78431372549016</v>
      </c>
    </row>
    <row r="302" spans="1:17" ht="14.4" customHeight="1" x14ac:dyDescent="0.3">
      <c r="A302" s="831" t="s">
        <v>568</v>
      </c>
      <c r="B302" s="832" t="s">
        <v>3660</v>
      </c>
      <c r="C302" s="832" t="s">
        <v>3666</v>
      </c>
      <c r="D302" s="832" t="s">
        <v>4010</v>
      </c>
      <c r="E302" s="832" t="s">
        <v>4011</v>
      </c>
      <c r="F302" s="849"/>
      <c r="G302" s="849"/>
      <c r="H302" s="849"/>
      <c r="I302" s="849"/>
      <c r="J302" s="849"/>
      <c r="K302" s="849"/>
      <c r="L302" s="849"/>
      <c r="M302" s="849"/>
      <c r="N302" s="849">
        <v>0.2</v>
      </c>
      <c r="O302" s="849">
        <v>326.37</v>
      </c>
      <c r="P302" s="837"/>
      <c r="Q302" s="850">
        <v>1631.85</v>
      </c>
    </row>
    <row r="303" spans="1:17" ht="14.4" customHeight="1" x14ac:dyDescent="0.3">
      <c r="A303" s="831" t="s">
        <v>568</v>
      </c>
      <c r="B303" s="832" t="s">
        <v>3660</v>
      </c>
      <c r="C303" s="832" t="s">
        <v>3666</v>
      </c>
      <c r="D303" s="832" t="s">
        <v>4012</v>
      </c>
      <c r="E303" s="832" t="s">
        <v>4013</v>
      </c>
      <c r="F303" s="849">
        <v>6.4</v>
      </c>
      <c r="G303" s="849">
        <v>3838.83</v>
      </c>
      <c r="H303" s="849">
        <v>1</v>
      </c>
      <c r="I303" s="849">
        <v>599.81718749999993</v>
      </c>
      <c r="J303" s="849">
        <v>1.5</v>
      </c>
      <c r="K303" s="849">
        <v>899.7</v>
      </c>
      <c r="L303" s="849">
        <v>0.23436828408655763</v>
      </c>
      <c r="M303" s="849">
        <v>599.80000000000007</v>
      </c>
      <c r="N303" s="849"/>
      <c r="O303" s="849"/>
      <c r="P303" s="837"/>
      <c r="Q303" s="850"/>
    </row>
    <row r="304" spans="1:17" ht="14.4" customHeight="1" x14ac:dyDescent="0.3">
      <c r="A304" s="831" t="s">
        <v>568</v>
      </c>
      <c r="B304" s="832" t="s">
        <v>3660</v>
      </c>
      <c r="C304" s="832" t="s">
        <v>3666</v>
      </c>
      <c r="D304" s="832" t="s">
        <v>4014</v>
      </c>
      <c r="E304" s="832" t="s">
        <v>1113</v>
      </c>
      <c r="F304" s="849">
        <v>164</v>
      </c>
      <c r="G304" s="849">
        <v>15168.36</v>
      </c>
      <c r="H304" s="849">
        <v>1</v>
      </c>
      <c r="I304" s="849">
        <v>92.490000000000009</v>
      </c>
      <c r="J304" s="849">
        <v>268.2</v>
      </c>
      <c r="K304" s="849">
        <v>24805.809999999998</v>
      </c>
      <c r="L304" s="849">
        <v>1.6353653262448937</v>
      </c>
      <c r="M304" s="849">
        <v>92.489970171513789</v>
      </c>
      <c r="N304" s="849"/>
      <c r="O304" s="849"/>
      <c r="P304" s="837"/>
      <c r="Q304" s="850"/>
    </row>
    <row r="305" spans="1:17" ht="14.4" customHeight="1" x14ac:dyDescent="0.3">
      <c r="A305" s="831" t="s">
        <v>568</v>
      </c>
      <c r="B305" s="832" t="s">
        <v>3660</v>
      </c>
      <c r="C305" s="832" t="s">
        <v>3666</v>
      </c>
      <c r="D305" s="832" t="s">
        <v>4015</v>
      </c>
      <c r="E305" s="832" t="s">
        <v>1055</v>
      </c>
      <c r="F305" s="849">
        <v>43</v>
      </c>
      <c r="G305" s="849">
        <v>55356.48000000001</v>
      </c>
      <c r="H305" s="849">
        <v>1</v>
      </c>
      <c r="I305" s="849">
        <v>1287.3600000000004</v>
      </c>
      <c r="J305" s="849">
        <v>15</v>
      </c>
      <c r="K305" s="849">
        <v>19310.399999999998</v>
      </c>
      <c r="L305" s="849">
        <v>0.34883720930232548</v>
      </c>
      <c r="M305" s="849">
        <v>1287.3599999999999</v>
      </c>
      <c r="N305" s="849">
        <v>67</v>
      </c>
      <c r="O305" s="849">
        <v>86253.119999999995</v>
      </c>
      <c r="P305" s="837">
        <v>1.5581395348837206</v>
      </c>
      <c r="Q305" s="850">
        <v>1287.3599999999999</v>
      </c>
    </row>
    <row r="306" spans="1:17" ht="14.4" customHeight="1" x14ac:dyDescent="0.3">
      <c r="A306" s="831" t="s">
        <v>568</v>
      </c>
      <c r="B306" s="832" t="s">
        <v>3660</v>
      </c>
      <c r="C306" s="832" t="s">
        <v>3666</v>
      </c>
      <c r="D306" s="832" t="s">
        <v>4016</v>
      </c>
      <c r="E306" s="832" t="s">
        <v>4017</v>
      </c>
      <c r="F306" s="849">
        <v>2.8</v>
      </c>
      <c r="G306" s="849">
        <v>1097.04</v>
      </c>
      <c r="H306" s="849">
        <v>1</v>
      </c>
      <c r="I306" s="849">
        <v>391.8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568</v>
      </c>
      <c r="B307" s="832" t="s">
        <v>3660</v>
      </c>
      <c r="C307" s="832" t="s">
        <v>3666</v>
      </c>
      <c r="D307" s="832" t="s">
        <v>4018</v>
      </c>
      <c r="E307" s="832" t="s">
        <v>4019</v>
      </c>
      <c r="F307" s="849">
        <v>28</v>
      </c>
      <c r="G307" s="849">
        <v>3068.7999999999997</v>
      </c>
      <c r="H307" s="849">
        <v>1</v>
      </c>
      <c r="I307" s="849">
        <v>109.6</v>
      </c>
      <c r="J307" s="849"/>
      <c r="K307" s="849"/>
      <c r="L307" s="849"/>
      <c r="M307" s="849"/>
      <c r="N307" s="849">
        <v>1</v>
      </c>
      <c r="O307" s="849">
        <v>109.6</v>
      </c>
      <c r="P307" s="837">
        <v>3.5714285714285712E-2</v>
      </c>
      <c r="Q307" s="850">
        <v>109.6</v>
      </c>
    </row>
    <row r="308" spans="1:17" ht="14.4" customHeight="1" x14ac:dyDescent="0.3">
      <c r="A308" s="831" t="s">
        <v>568</v>
      </c>
      <c r="B308" s="832" t="s">
        <v>3660</v>
      </c>
      <c r="C308" s="832" t="s">
        <v>3666</v>
      </c>
      <c r="D308" s="832" t="s">
        <v>4020</v>
      </c>
      <c r="E308" s="832" t="s">
        <v>4019</v>
      </c>
      <c r="F308" s="849">
        <v>3</v>
      </c>
      <c r="G308" s="849">
        <v>657.6</v>
      </c>
      <c r="H308" s="849">
        <v>1</v>
      </c>
      <c r="I308" s="849">
        <v>219.20000000000002</v>
      </c>
      <c r="J308" s="849"/>
      <c r="K308" s="849"/>
      <c r="L308" s="849"/>
      <c r="M308" s="849"/>
      <c r="N308" s="849">
        <v>1</v>
      </c>
      <c r="O308" s="849">
        <v>219.2</v>
      </c>
      <c r="P308" s="837">
        <v>0.33333333333333331</v>
      </c>
      <c r="Q308" s="850">
        <v>219.2</v>
      </c>
    </row>
    <row r="309" spans="1:17" ht="14.4" customHeight="1" x14ac:dyDescent="0.3">
      <c r="A309" s="831" t="s">
        <v>568</v>
      </c>
      <c r="B309" s="832" t="s">
        <v>3660</v>
      </c>
      <c r="C309" s="832" t="s">
        <v>3666</v>
      </c>
      <c r="D309" s="832" t="s">
        <v>4021</v>
      </c>
      <c r="E309" s="832" t="s">
        <v>4022</v>
      </c>
      <c r="F309" s="849">
        <v>9.3000000000000007</v>
      </c>
      <c r="G309" s="849">
        <v>7180.9599999999991</v>
      </c>
      <c r="H309" s="849">
        <v>1</v>
      </c>
      <c r="I309" s="849">
        <v>772.14623655913965</v>
      </c>
      <c r="J309" s="849">
        <v>4.6500000000000004</v>
      </c>
      <c r="K309" s="849">
        <v>3590.4799999999996</v>
      </c>
      <c r="L309" s="849">
        <v>0.5</v>
      </c>
      <c r="M309" s="849">
        <v>772.14623655913965</v>
      </c>
      <c r="N309" s="849">
        <v>2.6</v>
      </c>
      <c r="O309" s="849">
        <v>881.51</v>
      </c>
      <c r="P309" s="837">
        <v>0.12275656736703729</v>
      </c>
      <c r="Q309" s="850">
        <v>339.0423076923077</v>
      </c>
    </row>
    <row r="310" spans="1:17" ht="14.4" customHeight="1" x14ac:dyDescent="0.3">
      <c r="A310" s="831" t="s">
        <v>568</v>
      </c>
      <c r="B310" s="832" t="s">
        <v>3660</v>
      </c>
      <c r="C310" s="832" t="s">
        <v>3666</v>
      </c>
      <c r="D310" s="832" t="s">
        <v>4023</v>
      </c>
      <c r="E310" s="832" t="s">
        <v>4024</v>
      </c>
      <c r="F310" s="849">
        <v>0.25</v>
      </c>
      <c r="G310" s="849">
        <v>850.27</v>
      </c>
      <c r="H310" s="849">
        <v>1</v>
      </c>
      <c r="I310" s="849">
        <v>3401.08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568</v>
      </c>
      <c r="B311" s="832" t="s">
        <v>3660</v>
      </c>
      <c r="C311" s="832" t="s">
        <v>3666</v>
      </c>
      <c r="D311" s="832" t="s">
        <v>4025</v>
      </c>
      <c r="E311" s="832" t="s">
        <v>1643</v>
      </c>
      <c r="F311" s="849">
        <v>17.2</v>
      </c>
      <c r="G311" s="849">
        <v>6991.48</v>
      </c>
      <c r="H311" s="849">
        <v>1</v>
      </c>
      <c r="I311" s="849">
        <v>406.48139534883722</v>
      </c>
      <c r="J311" s="849">
        <v>36.799999999999997</v>
      </c>
      <c r="K311" s="849">
        <v>14702.93</v>
      </c>
      <c r="L311" s="849">
        <v>2.1029781963189484</v>
      </c>
      <c r="M311" s="849">
        <v>399.53614130434784</v>
      </c>
      <c r="N311" s="849">
        <v>20.8</v>
      </c>
      <c r="O311" s="849">
        <v>3088.8</v>
      </c>
      <c r="P311" s="837">
        <v>0.44179487032788484</v>
      </c>
      <c r="Q311" s="850">
        <v>148.5</v>
      </c>
    </row>
    <row r="312" spans="1:17" ht="14.4" customHeight="1" x14ac:dyDescent="0.3">
      <c r="A312" s="831" t="s">
        <v>568</v>
      </c>
      <c r="B312" s="832" t="s">
        <v>3660</v>
      </c>
      <c r="C312" s="832" t="s">
        <v>3666</v>
      </c>
      <c r="D312" s="832" t="s">
        <v>4026</v>
      </c>
      <c r="E312" s="832" t="s">
        <v>1630</v>
      </c>
      <c r="F312" s="849">
        <v>3.9</v>
      </c>
      <c r="G312" s="849">
        <v>854.88</v>
      </c>
      <c r="H312" s="849">
        <v>1</v>
      </c>
      <c r="I312" s="849">
        <v>219.20000000000002</v>
      </c>
      <c r="J312" s="849">
        <v>30</v>
      </c>
      <c r="K312" s="849">
        <v>6576</v>
      </c>
      <c r="L312" s="849">
        <v>7.6923076923076925</v>
      </c>
      <c r="M312" s="849">
        <v>219.2</v>
      </c>
      <c r="N312" s="849">
        <v>53.800000000000004</v>
      </c>
      <c r="O312" s="849">
        <v>2844.95</v>
      </c>
      <c r="P312" s="837">
        <v>3.3278939734231705</v>
      </c>
      <c r="Q312" s="850">
        <v>52.88011152416356</v>
      </c>
    </row>
    <row r="313" spans="1:17" ht="14.4" customHeight="1" x14ac:dyDescent="0.3">
      <c r="A313" s="831" t="s">
        <v>568</v>
      </c>
      <c r="B313" s="832" t="s">
        <v>3660</v>
      </c>
      <c r="C313" s="832" t="s">
        <v>3666</v>
      </c>
      <c r="D313" s="832" t="s">
        <v>4027</v>
      </c>
      <c r="E313" s="832" t="s">
        <v>4028</v>
      </c>
      <c r="F313" s="849">
        <v>51</v>
      </c>
      <c r="G313" s="849">
        <v>526803.99</v>
      </c>
      <c r="H313" s="849">
        <v>1</v>
      </c>
      <c r="I313" s="849">
        <v>10329.49</v>
      </c>
      <c r="J313" s="849">
        <v>11</v>
      </c>
      <c r="K313" s="849">
        <v>89717.32</v>
      </c>
      <c r="L313" s="849">
        <v>0.17030493637681068</v>
      </c>
      <c r="M313" s="849">
        <v>8156.1200000000008</v>
      </c>
      <c r="N313" s="849">
        <v>21.1</v>
      </c>
      <c r="O313" s="849">
        <v>76593</v>
      </c>
      <c r="P313" s="837">
        <v>0.14539183729417085</v>
      </c>
      <c r="Q313" s="850">
        <v>3629.9999999999995</v>
      </c>
    </row>
    <row r="314" spans="1:17" ht="14.4" customHeight="1" x14ac:dyDescent="0.3">
      <c r="A314" s="831" t="s">
        <v>568</v>
      </c>
      <c r="B314" s="832" t="s">
        <v>3660</v>
      </c>
      <c r="C314" s="832" t="s">
        <v>3666</v>
      </c>
      <c r="D314" s="832" t="s">
        <v>4029</v>
      </c>
      <c r="E314" s="832" t="s">
        <v>1058</v>
      </c>
      <c r="F314" s="849">
        <v>6</v>
      </c>
      <c r="G314" s="849">
        <v>19036.68</v>
      </c>
      <c r="H314" s="849">
        <v>1</v>
      </c>
      <c r="I314" s="849">
        <v>3172.78</v>
      </c>
      <c r="J314" s="849"/>
      <c r="K314" s="849"/>
      <c r="L314" s="849"/>
      <c r="M314" s="849"/>
      <c r="N314" s="849">
        <v>11</v>
      </c>
      <c r="O314" s="849">
        <v>34900.58</v>
      </c>
      <c r="P314" s="837">
        <v>1.8333333333333335</v>
      </c>
      <c r="Q314" s="850">
        <v>3172.78</v>
      </c>
    </row>
    <row r="315" spans="1:17" ht="14.4" customHeight="1" x14ac:dyDescent="0.3">
      <c r="A315" s="831" t="s">
        <v>568</v>
      </c>
      <c r="B315" s="832" t="s">
        <v>3660</v>
      </c>
      <c r="C315" s="832" t="s">
        <v>3666</v>
      </c>
      <c r="D315" s="832" t="s">
        <v>4030</v>
      </c>
      <c r="E315" s="832" t="s">
        <v>1643</v>
      </c>
      <c r="F315" s="849"/>
      <c r="G315" s="849"/>
      <c r="H315" s="849"/>
      <c r="I315" s="849"/>
      <c r="J315" s="849"/>
      <c r="K315" s="849"/>
      <c r="L315" s="849"/>
      <c r="M315" s="849"/>
      <c r="N315" s="849">
        <v>3.0999999999999996</v>
      </c>
      <c r="O315" s="849">
        <v>913.88</v>
      </c>
      <c r="P315" s="837"/>
      <c r="Q315" s="850">
        <v>294.8</v>
      </c>
    </row>
    <row r="316" spans="1:17" ht="14.4" customHeight="1" x14ac:dyDescent="0.3">
      <c r="A316" s="831" t="s">
        <v>568</v>
      </c>
      <c r="B316" s="832" t="s">
        <v>3660</v>
      </c>
      <c r="C316" s="832" t="s">
        <v>3666</v>
      </c>
      <c r="D316" s="832" t="s">
        <v>4031</v>
      </c>
      <c r="E316" s="832" t="s">
        <v>1058</v>
      </c>
      <c r="F316" s="849"/>
      <c r="G316" s="849"/>
      <c r="H316" s="849"/>
      <c r="I316" s="849"/>
      <c r="J316" s="849">
        <v>1</v>
      </c>
      <c r="K316" s="849">
        <v>6345.57</v>
      </c>
      <c r="L316" s="849"/>
      <c r="M316" s="849">
        <v>6345.57</v>
      </c>
      <c r="N316" s="849">
        <v>10</v>
      </c>
      <c r="O316" s="849">
        <v>63455.7</v>
      </c>
      <c r="P316" s="837"/>
      <c r="Q316" s="850">
        <v>6345.57</v>
      </c>
    </row>
    <row r="317" spans="1:17" ht="14.4" customHeight="1" x14ac:dyDescent="0.3">
      <c r="A317" s="831" t="s">
        <v>568</v>
      </c>
      <c r="B317" s="832" t="s">
        <v>3660</v>
      </c>
      <c r="C317" s="832" t="s">
        <v>3666</v>
      </c>
      <c r="D317" s="832" t="s">
        <v>4032</v>
      </c>
      <c r="E317" s="832" t="s">
        <v>4033</v>
      </c>
      <c r="F317" s="849"/>
      <c r="G317" s="849"/>
      <c r="H317" s="849"/>
      <c r="I317" s="849"/>
      <c r="J317" s="849"/>
      <c r="K317" s="849"/>
      <c r="L317" s="849"/>
      <c r="M317" s="849"/>
      <c r="N317" s="849">
        <v>0.3</v>
      </c>
      <c r="O317" s="849">
        <v>175.18</v>
      </c>
      <c r="P317" s="837"/>
      <c r="Q317" s="850">
        <v>583.93333333333339</v>
      </c>
    </row>
    <row r="318" spans="1:17" ht="14.4" customHeight="1" x14ac:dyDescent="0.3">
      <c r="A318" s="831" t="s">
        <v>568</v>
      </c>
      <c r="B318" s="832" t="s">
        <v>3660</v>
      </c>
      <c r="C318" s="832" t="s">
        <v>3666</v>
      </c>
      <c r="D318" s="832" t="s">
        <v>4034</v>
      </c>
      <c r="E318" s="832" t="s">
        <v>1606</v>
      </c>
      <c r="F318" s="849"/>
      <c r="G318" s="849"/>
      <c r="H318" s="849"/>
      <c r="I318" s="849"/>
      <c r="J318" s="849">
        <v>131.80000000000001</v>
      </c>
      <c r="K318" s="849">
        <v>8665.85</v>
      </c>
      <c r="L318" s="849"/>
      <c r="M318" s="849">
        <v>65.75</v>
      </c>
      <c r="N318" s="849">
        <v>81</v>
      </c>
      <c r="O318" s="849">
        <v>2155.41</v>
      </c>
      <c r="P318" s="837"/>
      <c r="Q318" s="850">
        <v>26.61</v>
      </c>
    </row>
    <row r="319" spans="1:17" ht="14.4" customHeight="1" x14ac:dyDescent="0.3">
      <c r="A319" s="831" t="s">
        <v>568</v>
      </c>
      <c r="B319" s="832" t="s">
        <v>3660</v>
      </c>
      <c r="C319" s="832" t="s">
        <v>3666</v>
      </c>
      <c r="D319" s="832" t="s">
        <v>4035</v>
      </c>
      <c r="E319" s="832" t="s">
        <v>4036</v>
      </c>
      <c r="F319" s="849"/>
      <c r="G319" s="849"/>
      <c r="H319" s="849"/>
      <c r="I319" s="849"/>
      <c r="J319" s="849"/>
      <c r="K319" s="849"/>
      <c r="L319" s="849"/>
      <c r="M319" s="849"/>
      <c r="N319" s="849">
        <v>0.8</v>
      </c>
      <c r="O319" s="849">
        <v>631.88</v>
      </c>
      <c r="P319" s="837"/>
      <c r="Q319" s="850">
        <v>789.84999999999991</v>
      </c>
    </row>
    <row r="320" spans="1:17" ht="14.4" customHeight="1" x14ac:dyDescent="0.3">
      <c r="A320" s="831" t="s">
        <v>568</v>
      </c>
      <c r="B320" s="832" t="s">
        <v>3660</v>
      </c>
      <c r="C320" s="832" t="s">
        <v>3666</v>
      </c>
      <c r="D320" s="832" t="s">
        <v>4037</v>
      </c>
      <c r="E320" s="832" t="s">
        <v>1602</v>
      </c>
      <c r="F320" s="849">
        <v>51.75</v>
      </c>
      <c r="G320" s="849">
        <v>109999.80000000002</v>
      </c>
      <c r="H320" s="849">
        <v>1</v>
      </c>
      <c r="I320" s="849">
        <v>2125.6000000000004</v>
      </c>
      <c r="J320" s="849">
        <v>27.5</v>
      </c>
      <c r="K320" s="849">
        <v>58454</v>
      </c>
      <c r="L320" s="849">
        <v>0.5314009661835748</v>
      </c>
      <c r="M320" s="849">
        <v>2125.6</v>
      </c>
      <c r="N320" s="849">
        <v>44.3</v>
      </c>
      <c r="O320" s="849">
        <v>20320.41</v>
      </c>
      <c r="P320" s="837">
        <v>0.18473133587515611</v>
      </c>
      <c r="Q320" s="850">
        <v>458.70000000000005</v>
      </c>
    </row>
    <row r="321" spans="1:17" ht="14.4" customHeight="1" x14ac:dyDescent="0.3">
      <c r="A321" s="831" t="s">
        <v>568</v>
      </c>
      <c r="B321" s="832" t="s">
        <v>3660</v>
      </c>
      <c r="C321" s="832" t="s">
        <v>3666</v>
      </c>
      <c r="D321" s="832" t="s">
        <v>4038</v>
      </c>
      <c r="E321" s="832" t="s">
        <v>4039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2456.6999999999998</v>
      </c>
      <c r="P321" s="837"/>
      <c r="Q321" s="850">
        <v>1228.3499999999999</v>
      </c>
    </row>
    <row r="322" spans="1:17" ht="14.4" customHeight="1" x14ac:dyDescent="0.3">
      <c r="A322" s="831" t="s">
        <v>568</v>
      </c>
      <c r="B322" s="832" t="s">
        <v>3660</v>
      </c>
      <c r="C322" s="832" t="s">
        <v>3666</v>
      </c>
      <c r="D322" s="832" t="s">
        <v>4040</v>
      </c>
      <c r="E322" s="832" t="s">
        <v>1610</v>
      </c>
      <c r="F322" s="849">
        <v>3</v>
      </c>
      <c r="G322" s="849">
        <v>9791.25</v>
      </c>
      <c r="H322" s="849">
        <v>1</v>
      </c>
      <c r="I322" s="849">
        <v>3263.75</v>
      </c>
      <c r="J322" s="849"/>
      <c r="K322" s="849"/>
      <c r="L322" s="849"/>
      <c r="M322" s="849"/>
      <c r="N322" s="849">
        <v>25.400000000000002</v>
      </c>
      <c r="O322" s="849">
        <v>28359.100000000002</v>
      </c>
      <c r="P322" s="837">
        <v>2.8963717605004469</v>
      </c>
      <c r="Q322" s="850">
        <v>1116.5</v>
      </c>
    </row>
    <row r="323" spans="1:17" ht="14.4" customHeight="1" x14ac:dyDescent="0.3">
      <c r="A323" s="831" t="s">
        <v>568</v>
      </c>
      <c r="B323" s="832" t="s">
        <v>3660</v>
      </c>
      <c r="C323" s="832" t="s">
        <v>3666</v>
      </c>
      <c r="D323" s="832" t="s">
        <v>4041</v>
      </c>
      <c r="E323" s="832" t="s">
        <v>1067</v>
      </c>
      <c r="F323" s="849"/>
      <c r="G323" s="849"/>
      <c r="H323" s="849"/>
      <c r="I323" s="849"/>
      <c r="J323" s="849"/>
      <c r="K323" s="849"/>
      <c r="L323" s="849"/>
      <c r="M323" s="849"/>
      <c r="N323" s="849">
        <v>10</v>
      </c>
      <c r="O323" s="849">
        <v>113363.50999999998</v>
      </c>
      <c r="P323" s="837"/>
      <c r="Q323" s="850">
        <v>11336.350999999999</v>
      </c>
    </row>
    <row r="324" spans="1:17" ht="14.4" customHeight="1" x14ac:dyDescent="0.3">
      <c r="A324" s="831" t="s">
        <v>568</v>
      </c>
      <c r="B324" s="832" t="s">
        <v>3660</v>
      </c>
      <c r="C324" s="832" t="s">
        <v>3666</v>
      </c>
      <c r="D324" s="832" t="s">
        <v>4042</v>
      </c>
      <c r="E324" s="832" t="s">
        <v>4043</v>
      </c>
      <c r="F324" s="849">
        <v>2</v>
      </c>
      <c r="G324" s="849">
        <v>6345.56</v>
      </c>
      <c r="H324" s="849">
        <v>1</v>
      </c>
      <c r="I324" s="849">
        <v>3172.78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568</v>
      </c>
      <c r="B325" s="832" t="s">
        <v>3660</v>
      </c>
      <c r="C325" s="832" t="s">
        <v>3666</v>
      </c>
      <c r="D325" s="832" t="s">
        <v>4044</v>
      </c>
      <c r="E325" s="832" t="s">
        <v>4045</v>
      </c>
      <c r="F325" s="849">
        <v>0.3</v>
      </c>
      <c r="G325" s="849">
        <v>240.24</v>
      </c>
      <c r="H325" s="849">
        <v>1</v>
      </c>
      <c r="I325" s="849">
        <v>800.80000000000007</v>
      </c>
      <c r="J325" s="849">
        <v>1.4</v>
      </c>
      <c r="K325" s="849">
        <v>1121.1199999999999</v>
      </c>
      <c r="L325" s="849">
        <v>4.6666666666666661</v>
      </c>
      <c r="M325" s="849">
        <v>800.8</v>
      </c>
      <c r="N325" s="849"/>
      <c r="O325" s="849"/>
      <c r="P325" s="837"/>
      <c r="Q325" s="850"/>
    </row>
    <row r="326" spans="1:17" ht="14.4" customHeight="1" x14ac:dyDescent="0.3">
      <c r="A326" s="831" t="s">
        <v>568</v>
      </c>
      <c r="B326" s="832" t="s">
        <v>3660</v>
      </c>
      <c r="C326" s="832" t="s">
        <v>3666</v>
      </c>
      <c r="D326" s="832" t="s">
        <v>4046</v>
      </c>
      <c r="E326" s="832" t="s">
        <v>1630</v>
      </c>
      <c r="F326" s="849"/>
      <c r="G326" s="849"/>
      <c r="H326" s="849"/>
      <c r="I326" s="849"/>
      <c r="J326" s="849"/>
      <c r="K326" s="849"/>
      <c r="L326" s="849"/>
      <c r="M326" s="849"/>
      <c r="N326" s="849">
        <v>10</v>
      </c>
      <c r="O326" s="849">
        <v>333.9</v>
      </c>
      <c r="P326" s="837"/>
      <c r="Q326" s="850">
        <v>33.39</v>
      </c>
    </row>
    <row r="327" spans="1:17" ht="14.4" customHeight="1" x14ac:dyDescent="0.3">
      <c r="A327" s="831" t="s">
        <v>568</v>
      </c>
      <c r="B327" s="832" t="s">
        <v>3660</v>
      </c>
      <c r="C327" s="832" t="s">
        <v>3666</v>
      </c>
      <c r="D327" s="832" t="s">
        <v>4047</v>
      </c>
      <c r="E327" s="832" t="s">
        <v>4048</v>
      </c>
      <c r="F327" s="849">
        <v>0.1</v>
      </c>
      <c r="G327" s="849">
        <v>33.14</v>
      </c>
      <c r="H327" s="849">
        <v>1</v>
      </c>
      <c r="I327" s="849">
        <v>331.4</v>
      </c>
      <c r="J327" s="849">
        <v>0.5</v>
      </c>
      <c r="K327" s="849">
        <v>165.7</v>
      </c>
      <c r="L327" s="849">
        <v>5</v>
      </c>
      <c r="M327" s="849">
        <v>331.4</v>
      </c>
      <c r="N327" s="849">
        <v>1.2</v>
      </c>
      <c r="O327" s="849">
        <v>161.55000000000001</v>
      </c>
      <c r="P327" s="837">
        <v>4.8747736873868437</v>
      </c>
      <c r="Q327" s="850">
        <v>134.62500000000003</v>
      </c>
    </row>
    <row r="328" spans="1:17" ht="14.4" customHeight="1" x14ac:dyDescent="0.3">
      <c r="A328" s="831" t="s">
        <v>568</v>
      </c>
      <c r="B328" s="832" t="s">
        <v>3660</v>
      </c>
      <c r="C328" s="832" t="s">
        <v>3666</v>
      </c>
      <c r="D328" s="832" t="s">
        <v>4049</v>
      </c>
      <c r="E328" s="832" t="s">
        <v>1139</v>
      </c>
      <c r="F328" s="849"/>
      <c r="G328" s="849"/>
      <c r="H328" s="849"/>
      <c r="I328" s="849"/>
      <c r="J328" s="849">
        <v>1</v>
      </c>
      <c r="K328" s="849">
        <v>7132.1</v>
      </c>
      <c r="L328" s="849"/>
      <c r="M328" s="849">
        <v>7132.1</v>
      </c>
      <c r="N328" s="849"/>
      <c r="O328" s="849"/>
      <c r="P328" s="837"/>
      <c r="Q328" s="850"/>
    </row>
    <row r="329" spans="1:17" ht="14.4" customHeight="1" x14ac:dyDescent="0.3">
      <c r="A329" s="831" t="s">
        <v>568</v>
      </c>
      <c r="B329" s="832" t="s">
        <v>3660</v>
      </c>
      <c r="C329" s="832" t="s">
        <v>3666</v>
      </c>
      <c r="D329" s="832" t="s">
        <v>4050</v>
      </c>
      <c r="E329" s="832" t="s">
        <v>1623</v>
      </c>
      <c r="F329" s="849"/>
      <c r="G329" s="849"/>
      <c r="H329" s="849"/>
      <c r="I329" s="849"/>
      <c r="J329" s="849">
        <v>1.5</v>
      </c>
      <c r="K329" s="849">
        <v>1184.77</v>
      </c>
      <c r="L329" s="849"/>
      <c r="M329" s="849">
        <v>789.84666666666669</v>
      </c>
      <c r="N329" s="849">
        <v>12.1</v>
      </c>
      <c r="O329" s="849">
        <v>6794.2300000000005</v>
      </c>
      <c r="P329" s="837"/>
      <c r="Q329" s="850">
        <v>561.50661157024797</v>
      </c>
    </row>
    <row r="330" spans="1:17" ht="14.4" customHeight="1" x14ac:dyDescent="0.3">
      <c r="A330" s="831" t="s">
        <v>568</v>
      </c>
      <c r="B330" s="832" t="s">
        <v>3660</v>
      </c>
      <c r="C330" s="832" t="s">
        <v>3666</v>
      </c>
      <c r="D330" s="832" t="s">
        <v>4051</v>
      </c>
      <c r="E330" s="832" t="s">
        <v>1613</v>
      </c>
      <c r="F330" s="849">
        <v>22.2</v>
      </c>
      <c r="G330" s="849">
        <v>72455.02</v>
      </c>
      <c r="H330" s="849">
        <v>1</v>
      </c>
      <c r="I330" s="849">
        <v>3263.7396396396398</v>
      </c>
      <c r="J330" s="849">
        <v>59.1</v>
      </c>
      <c r="K330" s="849">
        <v>192887.43999999997</v>
      </c>
      <c r="L330" s="849">
        <v>2.6621680595768238</v>
      </c>
      <c r="M330" s="849">
        <v>3263.7468697123513</v>
      </c>
      <c r="N330" s="849">
        <v>18.100000000000001</v>
      </c>
      <c r="O330" s="849">
        <v>16624.849999999999</v>
      </c>
      <c r="P330" s="837">
        <v>0.22945063019787998</v>
      </c>
      <c r="Q330" s="850">
        <v>918.49999999999989</v>
      </c>
    </row>
    <row r="331" spans="1:17" ht="14.4" customHeight="1" x14ac:dyDescent="0.3">
      <c r="A331" s="831" t="s">
        <v>568</v>
      </c>
      <c r="B331" s="832" t="s">
        <v>3660</v>
      </c>
      <c r="C331" s="832" t="s">
        <v>3666</v>
      </c>
      <c r="D331" s="832" t="s">
        <v>4052</v>
      </c>
      <c r="E331" s="832" t="s">
        <v>1147</v>
      </c>
      <c r="F331" s="849"/>
      <c r="G331" s="849"/>
      <c r="H331" s="849"/>
      <c r="I331" s="849"/>
      <c r="J331" s="849"/>
      <c r="K331" s="849"/>
      <c r="L331" s="849"/>
      <c r="M331" s="849"/>
      <c r="N331" s="849">
        <v>27</v>
      </c>
      <c r="O331" s="849">
        <v>3236.2700000000004</v>
      </c>
      <c r="P331" s="837"/>
      <c r="Q331" s="850">
        <v>119.86185185185187</v>
      </c>
    </row>
    <row r="332" spans="1:17" ht="14.4" customHeight="1" x14ac:dyDescent="0.3">
      <c r="A332" s="831" t="s">
        <v>568</v>
      </c>
      <c r="B332" s="832" t="s">
        <v>3660</v>
      </c>
      <c r="C332" s="832" t="s">
        <v>3666</v>
      </c>
      <c r="D332" s="832" t="s">
        <v>4053</v>
      </c>
      <c r="E332" s="832" t="s">
        <v>1064</v>
      </c>
      <c r="F332" s="849"/>
      <c r="G332" s="849"/>
      <c r="H332" s="849"/>
      <c r="I332" s="849"/>
      <c r="J332" s="849">
        <v>1</v>
      </c>
      <c r="K332" s="849">
        <v>9924</v>
      </c>
      <c r="L332" s="849"/>
      <c r="M332" s="849">
        <v>9924</v>
      </c>
      <c r="N332" s="849">
        <v>3</v>
      </c>
      <c r="O332" s="849">
        <v>29706.34</v>
      </c>
      <c r="P332" s="837"/>
      <c r="Q332" s="850">
        <v>9902.1133333333328</v>
      </c>
    </row>
    <row r="333" spans="1:17" ht="14.4" customHeight="1" x14ac:dyDescent="0.3">
      <c r="A333" s="831" t="s">
        <v>568</v>
      </c>
      <c r="B333" s="832" t="s">
        <v>3660</v>
      </c>
      <c r="C333" s="832" t="s">
        <v>3666</v>
      </c>
      <c r="D333" s="832" t="s">
        <v>4054</v>
      </c>
      <c r="E333" s="832" t="s">
        <v>1137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22125.68</v>
      </c>
      <c r="P333" s="837"/>
      <c r="Q333" s="850">
        <v>22125.68</v>
      </c>
    </row>
    <row r="334" spans="1:17" ht="14.4" customHeight="1" x14ac:dyDescent="0.3">
      <c r="A334" s="831" t="s">
        <v>568</v>
      </c>
      <c r="B334" s="832" t="s">
        <v>3660</v>
      </c>
      <c r="C334" s="832" t="s">
        <v>3666</v>
      </c>
      <c r="D334" s="832" t="s">
        <v>4055</v>
      </c>
      <c r="E334" s="832" t="s">
        <v>4056</v>
      </c>
      <c r="F334" s="849"/>
      <c r="G334" s="849"/>
      <c r="H334" s="849"/>
      <c r="I334" s="849"/>
      <c r="J334" s="849"/>
      <c r="K334" s="849"/>
      <c r="L334" s="849"/>
      <c r="M334" s="849"/>
      <c r="N334" s="849">
        <v>8</v>
      </c>
      <c r="O334" s="849">
        <v>2978.48</v>
      </c>
      <c r="P334" s="837"/>
      <c r="Q334" s="850">
        <v>372.31</v>
      </c>
    </row>
    <row r="335" spans="1:17" ht="14.4" customHeight="1" x14ac:dyDescent="0.3">
      <c r="A335" s="831" t="s">
        <v>568</v>
      </c>
      <c r="B335" s="832" t="s">
        <v>3660</v>
      </c>
      <c r="C335" s="832" t="s">
        <v>3666</v>
      </c>
      <c r="D335" s="832" t="s">
        <v>4057</v>
      </c>
      <c r="E335" s="832" t="s">
        <v>1067</v>
      </c>
      <c r="F335" s="849"/>
      <c r="G335" s="849"/>
      <c r="H335" s="849"/>
      <c r="I335" s="849"/>
      <c r="J335" s="849"/>
      <c r="K335" s="849"/>
      <c r="L335" s="849"/>
      <c r="M335" s="849"/>
      <c r="N335" s="849">
        <v>3</v>
      </c>
      <c r="O335" s="849">
        <v>76717.66</v>
      </c>
      <c r="P335" s="837"/>
      <c r="Q335" s="850">
        <v>25572.553333333333</v>
      </c>
    </row>
    <row r="336" spans="1:17" ht="14.4" customHeight="1" x14ac:dyDescent="0.3">
      <c r="A336" s="831" t="s">
        <v>568</v>
      </c>
      <c r="B336" s="832" t="s">
        <v>3660</v>
      </c>
      <c r="C336" s="832" t="s">
        <v>3666</v>
      </c>
      <c r="D336" s="832" t="s">
        <v>4058</v>
      </c>
      <c r="E336" s="832" t="s">
        <v>4059</v>
      </c>
      <c r="F336" s="849"/>
      <c r="G336" s="849"/>
      <c r="H336" s="849"/>
      <c r="I336" s="849"/>
      <c r="J336" s="849"/>
      <c r="K336" s="849"/>
      <c r="L336" s="849"/>
      <c r="M336" s="849"/>
      <c r="N336" s="849">
        <v>8</v>
      </c>
      <c r="O336" s="849">
        <v>2114.88</v>
      </c>
      <c r="P336" s="837"/>
      <c r="Q336" s="850">
        <v>264.36</v>
      </c>
    </row>
    <row r="337" spans="1:17" ht="14.4" customHeight="1" x14ac:dyDescent="0.3">
      <c r="A337" s="831" t="s">
        <v>568</v>
      </c>
      <c r="B337" s="832" t="s">
        <v>3660</v>
      </c>
      <c r="C337" s="832" t="s">
        <v>4060</v>
      </c>
      <c r="D337" s="832" t="s">
        <v>4061</v>
      </c>
      <c r="E337" s="832" t="s">
        <v>4062</v>
      </c>
      <c r="F337" s="849">
        <v>90</v>
      </c>
      <c r="G337" s="849">
        <v>192371.52000000002</v>
      </c>
      <c r="H337" s="849">
        <v>1</v>
      </c>
      <c r="I337" s="849">
        <v>2137.4613333333336</v>
      </c>
      <c r="J337" s="849">
        <v>13</v>
      </c>
      <c r="K337" s="849">
        <v>28074.41</v>
      </c>
      <c r="L337" s="849">
        <v>0.14593849442994472</v>
      </c>
      <c r="M337" s="849">
        <v>2159.5700000000002</v>
      </c>
      <c r="N337" s="849">
        <v>38</v>
      </c>
      <c r="O337" s="849">
        <v>82756.399999999994</v>
      </c>
      <c r="P337" s="837">
        <v>0.43019049805293419</v>
      </c>
      <c r="Q337" s="850">
        <v>2177.7999999999997</v>
      </c>
    </row>
    <row r="338" spans="1:17" ht="14.4" customHeight="1" x14ac:dyDescent="0.3">
      <c r="A338" s="831" t="s">
        <v>568</v>
      </c>
      <c r="B338" s="832" t="s">
        <v>3660</v>
      </c>
      <c r="C338" s="832" t="s">
        <v>4060</v>
      </c>
      <c r="D338" s="832" t="s">
        <v>4063</v>
      </c>
      <c r="E338" s="832" t="s">
        <v>4064</v>
      </c>
      <c r="F338" s="849">
        <v>24</v>
      </c>
      <c r="G338" s="849">
        <v>62334.42</v>
      </c>
      <c r="H338" s="849">
        <v>1</v>
      </c>
      <c r="I338" s="849">
        <v>2597.2674999999999</v>
      </c>
      <c r="J338" s="849">
        <v>42</v>
      </c>
      <c r="K338" s="849">
        <v>110928.29999999999</v>
      </c>
      <c r="L338" s="849">
        <v>1.7795673722479488</v>
      </c>
      <c r="M338" s="849">
        <v>2641.1499999999996</v>
      </c>
      <c r="N338" s="849">
        <v>74</v>
      </c>
      <c r="O338" s="849">
        <v>197002.80000000002</v>
      </c>
      <c r="P338" s="837">
        <v>3.1604176312220442</v>
      </c>
      <c r="Q338" s="850">
        <v>2662.2000000000003</v>
      </c>
    </row>
    <row r="339" spans="1:17" ht="14.4" customHeight="1" x14ac:dyDescent="0.3">
      <c r="A339" s="831" t="s">
        <v>568</v>
      </c>
      <c r="B339" s="832" t="s">
        <v>3660</v>
      </c>
      <c r="C339" s="832" t="s">
        <v>4060</v>
      </c>
      <c r="D339" s="832" t="s">
        <v>4065</v>
      </c>
      <c r="E339" s="832" t="s">
        <v>4064</v>
      </c>
      <c r="F339" s="849">
        <v>4</v>
      </c>
      <c r="G339" s="849">
        <v>6263.7800000000007</v>
      </c>
      <c r="H339" s="849">
        <v>1</v>
      </c>
      <c r="I339" s="849">
        <v>1565.9450000000002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568</v>
      </c>
      <c r="B340" s="832" t="s">
        <v>3660</v>
      </c>
      <c r="C340" s="832" t="s">
        <v>4060</v>
      </c>
      <c r="D340" s="832" t="s">
        <v>4066</v>
      </c>
      <c r="E340" s="832" t="s">
        <v>4067</v>
      </c>
      <c r="F340" s="849">
        <v>2</v>
      </c>
      <c r="G340" s="849">
        <v>4319.1400000000003</v>
      </c>
      <c r="H340" s="849">
        <v>1</v>
      </c>
      <c r="I340" s="849">
        <v>2159.5700000000002</v>
      </c>
      <c r="J340" s="849"/>
      <c r="K340" s="849"/>
      <c r="L340" s="849"/>
      <c r="M340" s="849"/>
      <c r="N340" s="849">
        <v>1</v>
      </c>
      <c r="O340" s="849">
        <v>2177.8000000000002</v>
      </c>
      <c r="P340" s="837">
        <v>0.50422074764883751</v>
      </c>
      <c r="Q340" s="850">
        <v>2177.8000000000002</v>
      </c>
    </row>
    <row r="341" spans="1:17" ht="14.4" customHeight="1" x14ac:dyDescent="0.3">
      <c r="A341" s="831" t="s">
        <v>568</v>
      </c>
      <c r="B341" s="832" t="s">
        <v>3660</v>
      </c>
      <c r="C341" s="832" t="s">
        <v>4060</v>
      </c>
      <c r="D341" s="832" t="s">
        <v>4068</v>
      </c>
      <c r="E341" s="832" t="s">
        <v>4069</v>
      </c>
      <c r="F341" s="849">
        <v>6</v>
      </c>
      <c r="G341" s="849">
        <v>53414.16</v>
      </c>
      <c r="H341" s="849">
        <v>1</v>
      </c>
      <c r="I341" s="849">
        <v>8902.36</v>
      </c>
      <c r="J341" s="849">
        <v>6</v>
      </c>
      <c r="K341" s="849">
        <v>53414.16</v>
      </c>
      <c r="L341" s="849">
        <v>1</v>
      </c>
      <c r="M341" s="849">
        <v>8902.36</v>
      </c>
      <c r="N341" s="849">
        <v>13</v>
      </c>
      <c r="O341" s="849">
        <v>116511.2</v>
      </c>
      <c r="P341" s="837">
        <v>2.1812792712643985</v>
      </c>
      <c r="Q341" s="850">
        <v>8962.4</v>
      </c>
    </row>
    <row r="342" spans="1:17" ht="14.4" customHeight="1" x14ac:dyDescent="0.3">
      <c r="A342" s="831" t="s">
        <v>568</v>
      </c>
      <c r="B342" s="832" t="s">
        <v>3660</v>
      </c>
      <c r="C342" s="832" t="s">
        <v>4060</v>
      </c>
      <c r="D342" s="832" t="s">
        <v>4070</v>
      </c>
      <c r="E342" s="832" t="s">
        <v>4071</v>
      </c>
      <c r="F342" s="849">
        <v>21</v>
      </c>
      <c r="G342" s="849">
        <v>215696.51</v>
      </c>
      <c r="H342" s="849">
        <v>1</v>
      </c>
      <c r="I342" s="849">
        <v>10271.262380952381</v>
      </c>
      <c r="J342" s="849">
        <v>11</v>
      </c>
      <c r="K342" s="849">
        <v>113400.65000000001</v>
      </c>
      <c r="L342" s="849">
        <v>0.52574170068862036</v>
      </c>
      <c r="M342" s="849">
        <v>10309.150000000001</v>
      </c>
      <c r="N342" s="849">
        <v>12</v>
      </c>
      <c r="O342" s="849">
        <v>124135.79999999999</v>
      </c>
      <c r="P342" s="837">
        <v>0.57551139793592387</v>
      </c>
      <c r="Q342" s="850">
        <v>10344.65</v>
      </c>
    </row>
    <row r="343" spans="1:17" ht="14.4" customHeight="1" x14ac:dyDescent="0.3">
      <c r="A343" s="831" t="s">
        <v>568</v>
      </c>
      <c r="B343" s="832" t="s">
        <v>3660</v>
      </c>
      <c r="C343" s="832" t="s">
        <v>4060</v>
      </c>
      <c r="D343" s="832" t="s">
        <v>4072</v>
      </c>
      <c r="E343" s="832" t="s">
        <v>4073</v>
      </c>
      <c r="F343" s="849">
        <v>107</v>
      </c>
      <c r="G343" s="849">
        <v>127413.57</v>
      </c>
      <c r="H343" s="849">
        <v>1</v>
      </c>
      <c r="I343" s="849">
        <v>1190.7810280373833</v>
      </c>
      <c r="J343" s="849">
        <v>58</v>
      </c>
      <c r="K343" s="849">
        <v>70273.38</v>
      </c>
      <c r="L343" s="849">
        <v>0.55153764234060787</v>
      </c>
      <c r="M343" s="849">
        <v>1211.6100000000001</v>
      </c>
      <c r="N343" s="849">
        <v>38</v>
      </c>
      <c r="O343" s="849">
        <v>46525.3</v>
      </c>
      <c r="P343" s="837">
        <v>0.36515184371648957</v>
      </c>
      <c r="Q343" s="850">
        <v>1224.3500000000001</v>
      </c>
    </row>
    <row r="344" spans="1:17" ht="14.4" customHeight="1" x14ac:dyDescent="0.3">
      <c r="A344" s="831" t="s">
        <v>568</v>
      </c>
      <c r="B344" s="832" t="s">
        <v>3660</v>
      </c>
      <c r="C344" s="832" t="s">
        <v>4060</v>
      </c>
      <c r="D344" s="832" t="s">
        <v>4074</v>
      </c>
      <c r="E344" s="832" t="s">
        <v>4075</v>
      </c>
      <c r="F344" s="849">
        <v>14</v>
      </c>
      <c r="G344" s="849">
        <v>3438.54</v>
      </c>
      <c r="H344" s="849">
        <v>1</v>
      </c>
      <c r="I344" s="849">
        <v>245.60999999999999</v>
      </c>
      <c r="J344" s="849">
        <v>32</v>
      </c>
      <c r="K344" s="849">
        <v>7859.5199999999995</v>
      </c>
      <c r="L344" s="849">
        <v>2.2857142857142856</v>
      </c>
      <c r="M344" s="849">
        <v>245.60999999999999</v>
      </c>
      <c r="N344" s="849">
        <v>14</v>
      </c>
      <c r="O344" s="849">
        <v>3499.4399999999996</v>
      </c>
      <c r="P344" s="837">
        <v>1.0177110052522291</v>
      </c>
      <c r="Q344" s="850">
        <v>249.95999999999998</v>
      </c>
    </row>
    <row r="345" spans="1:17" ht="14.4" customHeight="1" x14ac:dyDescent="0.3">
      <c r="A345" s="831" t="s">
        <v>568</v>
      </c>
      <c r="B345" s="832" t="s">
        <v>3660</v>
      </c>
      <c r="C345" s="832" t="s">
        <v>4060</v>
      </c>
      <c r="D345" s="832" t="s">
        <v>4076</v>
      </c>
      <c r="E345" s="832" t="s">
        <v>4077</v>
      </c>
      <c r="F345" s="849">
        <v>1</v>
      </c>
      <c r="G345" s="849">
        <v>2641.15</v>
      </c>
      <c r="H345" s="849">
        <v>1</v>
      </c>
      <c r="I345" s="849">
        <v>2641.15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568</v>
      </c>
      <c r="B346" s="832" t="s">
        <v>3660</v>
      </c>
      <c r="C346" s="832" t="s">
        <v>3690</v>
      </c>
      <c r="D346" s="832" t="s">
        <v>4078</v>
      </c>
      <c r="E346" s="832" t="s">
        <v>4079</v>
      </c>
      <c r="F346" s="849">
        <v>0.1</v>
      </c>
      <c r="G346" s="849">
        <v>126.58</v>
      </c>
      <c r="H346" s="849">
        <v>1</v>
      </c>
      <c r="I346" s="849">
        <v>1265.8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568</v>
      </c>
      <c r="B347" s="832" t="s">
        <v>3660</v>
      </c>
      <c r="C347" s="832" t="s">
        <v>3690</v>
      </c>
      <c r="D347" s="832" t="s">
        <v>4080</v>
      </c>
      <c r="E347" s="832" t="s">
        <v>4081</v>
      </c>
      <c r="F347" s="849">
        <v>2.5</v>
      </c>
      <c r="G347" s="849">
        <v>1573.97</v>
      </c>
      <c r="H347" s="849">
        <v>1</v>
      </c>
      <c r="I347" s="849">
        <v>629.58799999999997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568</v>
      </c>
      <c r="B348" s="832" t="s">
        <v>3660</v>
      </c>
      <c r="C348" s="832" t="s">
        <v>3690</v>
      </c>
      <c r="D348" s="832" t="s">
        <v>4082</v>
      </c>
      <c r="E348" s="832" t="s">
        <v>4083</v>
      </c>
      <c r="F348" s="849">
        <v>3</v>
      </c>
      <c r="G348" s="849">
        <v>3743.34</v>
      </c>
      <c r="H348" s="849">
        <v>1</v>
      </c>
      <c r="I348" s="849">
        <v>1247.78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568</v>
      </c>
      <c r="B349" s="832" t="s">
        <v>3660</v>
      </c>
      <c r="C349" s="832" t="s">
        <v>3690</v>
      </c>
      <c r="D349" s="832" t="s">
        <v>4084</v>
      </c>
      <c r="E349" s="832" t="s">
        <v>4085</v>
      </c>
      <c r="F349" s="849">
        <v>3</v>
      </c>
      <c r="G349" s="849">
        <v>207.06</v>
      </c>
      <c r="H349" s="849">
        <v>1</v>
      </c>
      <c r="I349" s="849">
        <v>69.02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568</v>
      </c>
      <c r="B350" s="832" t="s">
        <v>3660</v>
      </c>
      <c r="C350" s="832" t="s">
        <v>3690</v>
      </c>
      <c r="D350" s="832" t="s">
        <v>4086</v>
      </c>
      <c r="E350" s="832" t="s">
        <v>4085</v>
      </c>
      <c r="F350" s="849">
        <v>1</v>
      </c>
      <c r="G350" s="849">
        <v>84.98</v>
      </c>
      <c r="H350" s="849">
        <v>1</v>
      </c>
      <c r="I350" s="849">
        <v>84.98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568</v>
      </c>
      <c r="B351" s="832" t="s">
        <v>3660</v>
      </c>
      <c r="C351" s="832" t="s">
        <v>3690</v>
      </c>
      <c r="D351" s="832" t="s">
        <v>4087</v>
      </c>
      <c r="E351" s="832" t="s">
        <v>4088</v>
      </c>
      <c r="F351" s="849">
        <v>1</v>
      </c>
      <c r="G351" s="849">
        <v>6559.4</v>
      </c>
      <c r="H351" s="849">
        <v>1</v>
      </c>
      <c r="I351" s="849">
        <v>6559.4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568</v>
      </c>
      <c r="B352" s="832" t="s">
        <v>3660</v>
      </c>
      <c r="C352" s="832" t="s">
        <v>3690</v>
      </c>
      <c r="D352" s="832" t="s">
        <v>4089</v>
      </c>
      <c r="E352" s="832" t="s">
        <v>4090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6307.7</v>
      </c>
      <c r="P352" s="837"/>
      <c r="Q352" s="850">
        <v>6307.7</v>
      </c>
    </row>
    <row r="353" spans="1:17" ht="14.4" customHeight="1" x14ac:dyDescent="0.3">
      <c r="A353" s="831" t="s">
        <v>568</v>
      </c>
      <c r="B353" s="832" t="s">
        <v>3660</v>
      </c>
      <c r="C353" s="832" t="s">
        <v>3690</v>
      </c>
      <c r="D353" s="832" t="s">
        <v>4091</v>
      </c>
      <c r="E353" s="832" t="s">
        <v>4092</v>
      </c>
      <c r="F353" s="849">
        <v>1</v>
      </c>
      <c r="G353" s="849">
        <v>265.31</v>
      </c>
      <c r="H353" s="849">
        <v>1</v>
      </c>
      <c r="I353" s="849">
        <v>265.31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568</v>
      </c>
      <c r="B354" s="832" t="s">
        <v>3660</v>
      </c>
      <c r="C354" s="832" t="s">
        <v>3690</v>
      </c>
      <c r="D354" s="832" t="s">
        <v>4093</v>
      </c>
      <c r="E354" s="832" t="s">
        <v>4085</v>
      </c>
      <c r="F354" s="849"/>
      <c r="G354" s="849"/>
      <c r="H354" s="849"/>
      <c r="I354" s="849"/>
      <c r="J354" s="849"/>
      <c r="K354" s="849"/>
      <c r="L354" s="849"/>
      <c r="M354" s="849"/>
      <c r="N354" s="849">
        <v>10</v>
      </c>
      <c r="O354" s="849">
        <v>963.8</v>
      </c>
      <c r="P354" s="837"/>
      <c r="Q354" s="850">
        <v>96.38</v>
      </c>
    </row>
    <row r="355" spans="1:17" ht="14.4" customHeight="1" x14ac:dyDescent="0.3">
      <c r="A355" s="831" t="s">
        <v>568</v>
      </c>
      <c r="B355" s="832" t="s">
        <v>3660</v>
      </c>
      <c r="C355" s="832" t="s">
        <v>3690</v>
      </c>
      <c r="D355" s="832" t="s">
        <v>4094</v>
      </c>
      <c r="E355" s="832" t="s">
        <v>4085</v>
      </c>
      <c r="F355" s="849">
        <v>3</v>
      </c>
      <c r="G355" s="849">
        <v>363.75</v>
      </c>
      <c r="H355" s="849">
        <v>1</v>
      </c>
      <c r="I355" s="849">
        <v>121.25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568</v>
      </c>
      <c r="B356" s="832" t="s">
        <v>3660</v>
      </c>
      <c r="C356" s="832" t="s">
        <v>3690</v>
      </c>
      <c r="D356" s="832" t="s">
        <v>4095</v>
      </c>
      <c r="E356" s="832" t="s">
        <v>4096</v>
      </c>
      <c r="F356" s="849">
        <v>11</v>
      </c>
      <c r="G356" s="849">
        <v>13725.58</v>
      </c>
      <c r="H356" s="849">
        <v>1</v>
      </c>
      <c r="I356" s="849">
        <v>1247.78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568</v>
      </c>
      <c r="B357" s="832" t="s">
        <v>3660</v>
      </c>
      <c r="C357" s="832" t="s">
        <v>3690</v>
      </c>
      <c r="D357" s="832" t="s">
        <v>4097</v>
      </c>
      <c r="E357" s="832" t="s">
        <v>4096</v>
      </c>
      <c r="F357" s="849">
        <v>4</v>
      </c>
      <c r="G357" s="849">
        <v>5687.56</v>
      </c>
      <c r="H357" s="849">
        <v>1</v>
      </c>
      <c r="I357" s="849">
        <v>1421.89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568</v>
      </c>
      <c r="B358" s="832" t="s">
        <v>3660</v>
      </c>
      <c r="C358" s="832" t="s">
        <v>3690</v>
      </c>
      <c r="D358" s="832" t="s">
        <v>4098</v>
      </c>
      <c r="E358" s="832" t="s">
        <v>4096</v>
      </c>
      <c r="F358" s="849">
        <v>7</v>
      </c>
      <c r="G358" s="849">
        <v>11592.77</v>
      </c>
      <c r="H358" s="849">
        <v>1</v>
      </c>
      <c r="I358" s="849">
        <v>1656.1100000000001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568</v>
      </c>
      <c r="B359" s="832" t="s">
        <v>3660</v>
      </c>
      <c r="C359" s="832" t="s">
        <v>3690</v>
      </c>
      <c r="D359" s="832" t="s">
        <v>4099</v>
      </c>
      <c r="E359" s="832" t="s">
        <v>4100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1419.82</v>
      </c>
      <c r="P359" s="837"/>
      <c r="Q359" s="850">
        <v>1419.82</v>
      </c>
    </row>
    <row r="360" spans="1:17" ht="14.4" customHeight="1" x14ac:dyDescent="0.3">
      <c r="A360" s="831" t="s">
        <v>568</v>
      </c>
      <c r="B360" s="832" t="s">
        <v>3660</v>
      </c>
      <c r="C360" s="832" t="s">
        <v>3690</v>
      </c>
      <c r="D360" s="832" t="s">
        <v>4101</v>
      </c>
      <c r="E360" s="832" t="s">
        <v>4100</v>
      </c>
      <c r="F360" s="849"/>
      <c r="G360" s="849"/>
      <c r="H360" s="849"/>
      <c r="I360" s="849"/>
      <c r="J360" s="849"/>
      <c r="K360" s="849"/>
      <c r="L360" s="849"/>
      <c r="M360" s="849"/>
      <c r="N360" s="849">
        <v>3</v>
      </c>
      <c r="O360" s="849">
        <v>4641.87</v>
      </c>
      <c r="P360" s="837"/>
      <c r="Q360" s="850">
        <v>1547.29</v>
      </c>
    </row>
    <row r="361" spans="1:17" ht="14.4" customHeight="1" x14ac:dyDescent="0.3">
      <c r="A361" s="831" t="s">
        <v>568</v>
      </c>
      <c r="B361" s="832" t="s">
        <v>3660</v>
      </c>
      <c r="C361" s="832" t="s">
        <v>3690</v>
      </c>
      <c r="D361" s="832" t="s">
        <v>4102</v>
      </c>
      <c r="E361" s="832" t="s">
        <v>4103</v>
      </c>
      <c r="F361" s="849">
        <v>2</v>
      </c>
      <c r="G361" s="849">
        <v>1578.58</v>
      </c>
      <c r="H361" s="849">
        <v>1</v>
      </c>
      <c r="I361" s="849">
        <v>789.29</v>
      </c>
      <c r="J361" s="849"/>
      <c r="K361" s="849"/>
      <c r="L361" s="849"/>
      <c r="M361" s="849"/>
      <c r="N361" s="849">
        <v>2</v>
      </c>
      <c r="O361" s="849">
        <v>1578.58</v>
      </c>
      <c r="P361" s="837">
        <v>1</v>
      </c>
      <c r="Q361" s="850">
        <v>789.29</v>
      </c>
    </row>
    <row r="362" spans="1:17" ht="14.4" customHeight="1" x14ac:dyDescent="0.3">
      <c r="A362" s="831" t="s">
        <v>568</v>
      </c>
      <c r="B362" s="832" t="s">
        <v>3660</v>
      </c>
      <c r="C362" s="832" t="s">
        <v>3690</v>
      </c>
      <c r="D362" s="832" t="s">
        <v>4104</v>
      </c>
      <c r="E362" s="832" t="s">
        <v>4100</v>
      </c>
      <c r="F362" s="849"/>
      <c r="G362" s="849"/>
      <c r="H362" s="849"/>
      <c r="I362" s="849"/>
      <c r="J362" s="849"/>
      <c r="K362" s="849"/>
      <c r="L362" s="849"/>
      <c r="M362" s="849"/>
      <c r="N362" s="849">
        <v>3</v>
      </c>
      <c r="O362" s="849">
        <v>3824.19</v>
      </c>
      <c r="P362" s="837"/>
      <c r="Q362" s="850">
        <v>1274.73</v>
      </c>
    </row>
    <row r="363" spans="1:17" ht="14.4" customHeight="1" x14ac:dyDescent="0.3">
      <c r="A363" s="831" t="s">
        <v>568</v>
      </c>
      <c r="B363" s="832" t="s">
        <v>3660</v>
      </c>
      <c r="C363" s="832" t="s">
        <v>3690</v>
      </c>
      <c r="D363" s="832" t="s">
        <v>4105</v>
      </c>
      <c r="E363" s="832" t="s">
        <v>4106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12640.53</v>
      </c>
      <c r="P363" s="837"/>
      <c r="Q363" s="850">
        <v>12640.53</v>
      </c>
    </row>
    <row r="364" spans="1:17" ht="14.4" customHeight="1" x14ac:dyDescent="0.3">
      <c r="A364" s="831" t="s">
        <v>568</v>
      </c>
      <c r="B364" s="832" t="s">
        <v>3660</v>
      </c>
      <c r="C364" s="832" t="s">
        <v>3690</v>
      </c>
      <c r="D364" s="832" t="s">
        <v>4107</v>
      </c>
      <c r="E364" s="832" t="s">
        <v>4108</v>
      </c>
      <c r="F364" s="849">
        <v>1</v>
      </c>
      <c r="G364" s="849">
        <v>13282.04</v>
      </c>
      <c r="H364" s="849">
        <v>1</v>
      </c>
      <c r="I364" s="849">
        <v>13282.04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568</v>
      </c>
      <c r="B365" s="832" t="s">
        <v>3660</v>
      </c>
      <c r="C365" s="832" t="s">
        <v>3690</v>
      </c>
      <c r="D365" s="832" t="s">
        <v>4109</v>
      </c>
      <c r="E365" s="832" t="s">
        <v>4110</v>
      </c>
      <c r="F365" s="849">
        <v>1</v>
      </c>
      <c r="G365" s="849">
        <v>595</v>
      </c>
      <c r="H365" s="849">
        <v>1</v>
      </c>
      <c r="I365" s="849">
        <v>595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568</v>
      </c>
      <c r="B366" s="832" t="s">
        <v>3660</v>
      </c>
      <c r="C366" s="832" t="s">
        <v>3690</v>
      </c>
      <c r="D366" s="832" t="s">
        <v>4111</v>
      </c>
      <c r="E366" s="832" t="s">
        <v>4112</v>
      </c>
      <c r="F366" s="849"/>
      <c r="G366" s="849"/>
      <c r="H366" s="849"/>
      <c r="I366" s="849"/>
      <c r="J366" s="849">
        <v>1</v>
      </c>
      <c r="K366" s="849">
        <v>11201.4</v>
      </c>
      <c r="L366" s="849"/>
      <c r="M366" s="849">
        <v>11201.4</v>
      </c>
      <c r="N366" s="849"/>
      <c r="O366" s="849"/>
      <c r="P366" s="837"/>
      <c r="Q366" s="850"/>
    </row>
    <row r="367" spans="1:17" ht="14.4" customHeight="1" x14ac:dyDescent="0.3">
      <c r="A367" s="831" t="s">
        <v>568</v>
      </c>
      <c r="B367" s="832" t="s">
        <v>3660</v>
      </c>
      <c r="C367" s="832" t="s">
        <v>3690</v>
      </c>
      <c r="D367" s="832" t="s">
        <v>4113</v>
      </c>
      <c r="E367" s="832" t="s">
        <v>4114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935.84</v>
      </c>
      <c r="P367" s="837"/>
      <c r="Q367" s="850">
        <v>935.84</v>
      </c>
    </row>
    <row r="368" spans="1:17" ht="14.4" customHeight="1" x14ac:dyDescent="0.3">
      <c r="A368" s="831" t="s">
        <v>568</v>
      </c>
      <c r="B368" s="832" t="s">
        <v>3660</v>
      </c>
      <c r="C368" s="832" t="s">
        <v>3690</v>
      </c>
      <c r="D368" s="832" t="s">
        <v>4115</v>
      </c>
      <c r="E368" s="832" t="s">
        <v>4116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223.85</v>
      </c>
      <c r="P368" s="837"/>
      <c r="Q368" s="850">
        <v>223.85</v>
      </c>
    </row>
    <row r="369" spans="1:17" ht="14.4" customHeight="1" x14ac:dyDescent="0.3">
      <c r="A369" s="831" t="s">
        <v>568</v>
      </c>
      <c r="B369" s="832" t="s">
        <v>3660</v>
      </c>
      <c r="C369" s="832" t="s">
        <v>3690</v>
      </c>
      <c r="D369" s="832" t="s">
        <v>4117</v>
      </c>
      <c r="E369" s="832" t="s">
        <v>4118</v>
      </c>
      <c r="F369" s="849"/>
      <c r="G369" s="849"/>
      <c r="H369" s="849"/>
      <c r="I369" s="849"/>
      <c r="J369" s="849">
        <v>1</v>
      </c>
      <c r="K369" s="849">
        <v>408.74</v>
      </c>
      <c r="L369" s="849"/>
      <c r="M369" s="849">
        <v>408.74</v>
      </c>
      <c r="N369" s="849"/>
      <c r="O369" s="849"/>
      <c r="P369" s="837"/>
      <c r="Q369" s="850"/>
    </row>
    <row r="370" spans="1:17" ht="14.4" customHeight="1" x14ac:dyDescent="0.3">
      <c r="A370" s="831" t="s">
        <v>568</v>
      </c>
      <c r="B370" s="832" t="s">
        <v>3660</v>
      </c>
      <c r="C370" s="832" t="s">
        <v>3690</v>
      </c>
      <c r="D370" s="832" t="s">
        <v>4119</v>
      </c>
      <c r="E370" s="832" t="s">
        <v>4120</v>
      </c>
      <c r="F370" s="849"/>
      <c r="G370" s="849"/>
      <c r="H370" s="849"/>
      <c r="I370" s="849"/>
      <c r="J370" s="849">
        <v>1</v>
      </c>
      <c r="K370" s="849">
        <v>2170.0300000000002</v>
      </c>
      <c r="L370" s="849"/>
      <c r="M370" s="849">
        <v>2170.0300000000002</v>
      </c>
      <c r="N370" s="849"/>
      <c r="O370" s="849"/>
      <c r="P370" s="837"/>
      <c r="Q370" s="850"/>
    </row>
    <row r="371" spans="1:17" ht="14.4" customHeight="1" x14ac:dyDescent="0.3">
      <c r="A371" s="831" t="s">
        <v>568</v>
      </c>
      <c r="B371" s="832" t="s">
        <v>3660</v>
      </c>
      <c r="C371" s="832" t="s">
        <v>3690</v>
      </c>
      <c r="D371" s="832" t="s">
        <v>4121</v>
      </c>
      <c r="E371" s="832" t="s">
        <v>4122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7289.24</v>
      </c>
      <c r="P371" s="837"/>
      <c r="Q371" s="850">
        <v>7289.24</v>
      </c>
    </row>
    <row r="372" spans="1:17" ht="14.4" customHeight="1" x14ac:dyDescent="0.3">
      <c r="A372" s="831" t="s">
        <v>568</v>
      </c>
      <c r="B372" s="832" t="s">
        <v>3660</v>
      </c>
      <c r="C372" s="832" t="s">
        <v>3690</v>
      </c>
      <c r="D372" s="832" t="s">
        <v>4123</v>
      </c>
      <c r="E372" s="832" t="s">
        <v>4124</v>
      </c>
      <c r="F372" s="849">
        <v>1</v>
      </c>
      <c r="G372" s="849">
        <v>69228.990000000005</v>
      </c>
      <c r="H372" s="849">
        <v>1</v>
      </c>
      <c r="I372" s="849">
        <v>69228.990000000005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568</v>
      </c>
      <c r="B373" s="832" t="s">
        <v>3660</v>
      </c>
      <c r="C373" s="832" t="s">
        <v>3690</v>
      </c>
      <c r="D373" s="832" t="s">
        <v>4125</v>
      </c>
      <c r="E373" s="832" t="s">
        <v>4126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7482.85</v>
      </c>
      <c r="P373" s="837"/>
      <c r="Q373" s="850">
        <v>7482.85</v>
      </c>
    </row>
    <row r="374" spans="1:17" ht="14.4" customHeight="1" x14ac:dyDescent="0.3">
      <c r="A374" s="831" t="s">
        <v>568</v>
      </c>
      <c r="B374" s="832" t="s">
        <v>3660</v>
      </c>
      <c r="C374" s="832" t="s">
        <v>3690</v>
      </c>
      <c r="D374" s="832" t="s">
        <v>4127</v>
      </c>
      <c r="E374" s="832" t="s">
        <v>4128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5672</v>
      </c>
      <c r="P374" s="837"/>
      <c r="Q374" s="850">
        <v>5672</v>
      </c>
    </row>
    <row r="375" spans="1:17" ht="14.4" customHeight="1" x14ac:dyDescent="0.3">
      <c r="A375" s="831" t="s">
        <v>568</v>
      </c>
      <c r="B375" s="832" t="s">
        <v>3660</v>
      </c>
      <c r="C375" s="832" t="s">
        <v>3690</v>
      </c>
      <c r="D375" s="832" t="s">
        <v>4129</v>
      </c>
      <c r="E375" s="832" t="s">
        <v>4130</v>
      </c>
      <c r="F375" s="849"/>
      <c r="G375" s="849"/>
      <c r="H375" s="849"/>
      <c r="I375" s="849"/>
      <c r="J375" s="849"/>
      <c r="K375" s="849"/>
      <c r="L375" s="849"/>
      <c r="M375" s="849"/>
      <c r="N375" s="849">
        <v>3</v>
      </c>
      <c r="O375" s="849">
        <v>1455.06</v>
      </c>
      <c r="P375" s="837"/>
      <c r="Q375" s="850">
        <v>485.02</v>
      </c>
    </row>
    <row r="376" spans="1:17" ht="14.4" customHeight="1" x14ac:dyDescent="0.3">
      <c r="A376" s="831" t="s">
        <v>568</v>
      </c>
      <c r="B376" s="832" t="s">
        <v>3660</v>
      </c>
      <c r="C376" s="832" t="s">
        <v>3690</v>
      </c>
      <c r="D376" s="832" t="s">
        <v>4131</v>
      </c>
      <c r="E376" s="832" t="s">
        <v>4130</v>
      </c>
      <c r="F376" s="849"/>
      <c r="G376" s="849"/>
      <c r="H376" s="849"/>
      <c r="I376" s="849"/>
      <c r="J376" s="849"/>
      <c r="K376" s="849"/>
      <c r="L376" s="849"/>
      <c r="M376" s="849"/>
      <c r="N376" s="849">
        <v>5</v>
      </c>
      <c r="O376" s="849">
        <v>1808.45</v>
      </c>
      <c r="P376" s="837"/>
      <c r="Q376" s="850">
        <v>361.69</v>
      </c>
    </row>
    <row r="377" spans="1:17" ht="14.4" customHeight="1" x14ac:dyDescent="0.3">
      <c r="A377" s="831" t="s">
        <v>568</v>
      </c>
      <c r="B377" s="832" t="s">
        <v>3660</v>
      </c>
      <c r="C377" s="832" t="s">
        <v>3690</v>
      </c>
      <c r="D377" s="832" t="s">
        <v>4132</v>
      </c>
      <c r="E377" s="832" t="s">
        <v>4133</v>
      </c>
      <c r="F377" s="849">
        <v>1</v>
      </c>
      <c r="G377" s="849">
        <v>852.31</v>
      </c>
      <c r="H377" s="849">
        <v>1</v>
      </c>
      <c r="I377" s="849">
        <v>852.31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568</v>
      </c>
      <c r="B378" s="832" t="s">
        <v>3660</v>
      </c>
      <c r="C378" s="832" t="s">
        <v>3690</v>
      </c>
      <c r="D378" s="832" t="s">
        <v>4134</v>
      </c>
      <c r="E378" s="832" t="s">
        <v>4135</v>
      </c>
      <c r="F378" s="849">
        <v>1.4</v>
      </c>
      <c r="G378" s="849">
        <v>352.84</v>
      </c>
      <c r="H378" s="849">
        <v>1</v>
      </c>
      <c r="I378" s="849">
        <v>252.02857142857144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568</v>
      </c>
      <c r="B379" s="832" t="s">
        <v>3660</v>
      </c>
      <c r="C379" s="832" t="s">
        <v>3690</v>
      </c>
      <c r="D379" s="832" t="s">
        <v>3990</v>
      </c>
      <c r="E379" s="832" t="s">
        <v>4136</v>
      </c>
      <c r="F379" s="849"/>
      <c r="G379" s="849"/>
      <c r="H379" s="849"/>
      <c r="I379" s="849"/>
      <c r="J379" s="849">
        <v>0.2</v>
      </c>
      <c r="K379" s="849">
        <v>958.12</v>
      </c>
      <c r="L379" s="849"/>
      <c r="M379" s="849">
        <v>4790.5999999999995</v>
      </c>
      <c r="N379" s="849"/>
      <c r="O379" s="849"/>
      <c r="P379" s="837"/>
      <c r="Q379" s="850"/>
    </row>
    <row r="380" spans="1:17" ht="14.4" customHeight="1" x14ac:dyDescent="0.3">
      <c r="A380" s="831" t="s">
        <v>568</v>
      </c>
      <c r="B380" s="832" t="s">
        <v>3660</v>
      </c>
      <c r="C380" s="832" t="s">
        <v>3690</v>
      </c>
      <c r="D380" s="832" t="s">
        <v>4137</v>
      </c>
      <c r="E380" s="832" t="s">
        <v>4138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1123.42</v>
      </c>
      <c r="P380" s="837"/>
      <c r="Q380" s="850">
        <v>561.71</v>
      </c>
    </row>
    <row r="381" spans="1:17" ht="14.4" customHeight="1" x14ac:dyDescent="0.3">
      <c r="A381" s="831" t="s">
        <v>568</v>
      </c>
      <c r="B381" s="832" t="s">
        <v>3660</v>
      </c>
      <c r="C381" s="832" t="s">
        <v>3690</v>
      </c>
      <c r="D381" s="832" t="s">
        <v>4139</v>
      </c>
      <c r="E381" s="832" t="s">
        <v>4135</v>
      </c>
      <c r="F381" s="849">
        <v>15</v>
      </c>
      <c r="G381" s="849">
        <v>27733.05</v>
      </c>
      <c r="H381" s="849">
        <v>1</v>
      </c>
      <c r="I381" s="849">
        <v>1848.87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568</v>
      </c>
      <c r="B382" s="832" t="s">
        <v>3660</v>
      </c>
      <c r="C382" s="832" t="s">
        <v>3690</v>
      </c>
      <c r="D382" s="832" t="s">
        <v>4140</v>
      </c>
      <c r="E382" s="832" t="s">
        <v>4141</v>
      </c>
      <c r="F382" s="849">
        <v>2</v>
      </c>
      <c r="G382" s="849">
        <v>2466.54</v>
      </c>
      <c r="H382" s="849">
        <v>1</v>
      </c>
      <c r="I382" s="849">
        <v>1233.27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568</v>
      </c>
      <c r="B383" s="832" t="s">
        <v>3660</v>
      </c>
      <c r="C383" s="832" t="s">
        <v>3690</v>
      </c>
      <c r="D383" s="832" t="s">
        <v>4142</v>
      </c>
      <c r="E383" s="832" t="s">
        <v>4143</v>
      </c>
      <c r="F383" s="849">
        <v>1</v>
      </c>
      <c r="G383" s="849">
        <v>8704.42</v>
      </c>
      <c r="H383" s="849">
        <v>1</v>
      </c>
      <c r="I383" s="849">
        <v>8704.42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568</v>
      </c>
      <c r="B384" s="832" t="s">
        <v>3660</v>
      </c>
      <c r="C384" s="832" t="s">
        <v>3690</v>
      </c>
      <c r="D384" s="832" t="s">
        <v>4144</v>
      </c>
      <c r="E384" s="832" t="s">
        <v>4145</v>
      </c>
      <c r="F384" s="849">
        <v>1</v>
      </c>
      <c r="G384" s="849">
        <v>1664.4</v>
      </c>
      <c r="H384" s="849">
        <v>1</v>
      </c>
      <c r="I384" s="849">
        <v>1664.4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568</v>
      </c>
      <c r="B385" s="832" t="s">
        <v>3660</v>
      </c>
      <c r="C385" s="832" t="s">
        <v>3690</v>
      </c>
      <c r="D385" s="832" t="s">
        <v>4146</v>
      </c>
      <c r="E385" s="832" t="s">
        <v>4147</v>
      </c>
      <c r="F385" s="849"/>
      <c r="G385" s="849"/>
      <c r="H385" s="849"/>
      <c r="I385" s="849"/>
      <c r="J385" s="849">
        <v>0.1</v>
      </c>
      <c r="K385" s="849">
        <v>2089.3000000000002</v>
      </c>
      <c r="L385" s="849"/>
      <c r="M385" s="849">
        <v>20893</v>
      </c>
      <c r="N385" s="849"/>
      <c r="O385" s="849"/>
      <c r="P385" s="837"/>
      <c r="Q385" s="850"/>
    </row>
    <row r="386" spans="1:17" ht="14.4" customHeight="1" x14ac:dyDescent="0.3">
      <c r="A386" s="831" t="s">
        <v>568</v>
      </c>
      <c r="B386" s="832" t="s">
        <v>3660</v>
      </c>
      <c r="C386" s="832" t="s">
        <v>3690</v>
      </c>
      <c r="D386" s="832" t="s">
        <v>4148</v>
      </c>
      <c r="E386" s="832" t="s">
        <v>4149</v>
      </c>
      <c r="F386" s="849">
        <v>2</v>
      </c>
      <c r="G386" s="849">
        <v>193.2</v>
      </c>
      <c r="H386" s="849">
        <v>1</v>
      </c>
      <c r="I386" s="849">
        <v>96.6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568</v>
      </c>
      <c r="B387" s="832" t="s">
        <v>3660</v>
      </c>
      <c r="C387" s="832" t="s">
        <v>3690</v>
      </c>
      <c r="D387" s="832" t="s">
        <v>4150</v>
      </c>
      <c r="E387" s="832" t="s">
        <v>4151</v>
      </c>
      <c r="F387" s="849">
        <v>1</v>
      </c>
      <c r="G387" s="849">
        <v>11132.62</v>
      </c>
      <c r="H387" s="849">
        <v>1</v>
      </c>
      <c r="I387" s="849">
        <v>11132.62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568</v>
      </c>
      <c r="B388" s="832" t="s">
        <v>3660</v>
      </c>
      <c r="C388" s="832" t="s">
        <v>3690</v>
      </c>
      <c r="D388" s="832" t="s">
        <v>4152</v>
      </c>
      <c r="E388" s="832" t="s">
        <v>4153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11571</v>
      </c>
      <c r="P388" s="837"/>
      <c r="Q388" s="850">
        <v>11571</v>
      </c>
    </row>
    <row r="389" spans="1:17" ht="14.4" customHeight="1" x14ac:dyDescent="0.3">
      <c r="A389" s="831" t="s">
        <v>568</v>
      </c>
      <c r="B389" s="832" t="s">
        <v>3660</v>
      </c>
      <c r="C389" s="832" t="s">
        <v>3690</v>
      </c>
      <c r="D389" s="832" t="s">
        <v>4154</v>
      </c>
      <c r="E389" s="832" t="s">
        <v>4100</v>
      </c>
      <c r="F389" s="849"/>
      <c r="G389" s="849"/>
      <c r="H389" s="849"/>
      <c r="I389" s="849"/>
      <c r="J389" s="849"/>
      <c r="K389" s="849"/>
      <c r="L389" s="849"/>
      <c r="M389" s="849"/>
      <c r="N389" s="849">
        <v>4</v>
      </c>
      <c r="O389" s="849">
        <v>5438.84</v>
      </c>
      <c r="P389" s="837"/>
      <c r="Q389" s="850">
        <v>1359.71</v>
      </c>
    </row>
    <row r="390" spans="1:17" ht="14.4" customHeight="1" x14ac:dyDescent="0.3">
      <c r="A390" s="831" t="s">
        <v>568</v>
      </c>
      <c r="B390" s="832" t="s">
        <v>3660</v>
      </c>
      <c r="C390" s="832" t="s">
        <v>3690</v>
      </c>
      <c r="D390" s="832" t="s">
        <v>4155</v>
      </c>
      <c r="E390" s="832" t="s">
        <v>4110</v>
      </c>
      <c r="F390" s="849">
        <v>1</v>
      </c>
      <c r="G390" s="849">
        <v>17329.2</v>
      </c>
      <c r="H390" s="849">
        <v>1</v>
      </c>
      <c r="I390" s="849">
        <v>17329.2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568</v>
      </c>
      <c r="B391" s="832" t="s">
        <v>3660</v>
      </c>
      <c r="C391" s="832" t="s">
        <v>3690</v>
      </c>
      <c r="D391" s="832" t="s">
        <v>4156</v>
      </c>
      <c r="E391" s="832" t="s">
        <v>4157</v>
      </c>
      <c r="F391" s="849"/>
      <c r="G391" s="849"/>
      <c r="H391" s="849"/>
      <c r="I391" s="849"/>
      <c r="J391" s="849">
        <v>1</v>
      </c>
      <c r="K391" s="849">
        <v>563</v>
      </c>
      <c r="L391" s="849"/>
      <c r="M391" s="849">
        <v>563</v>
      </c>
      <c r="N391" s="849">
        <v>3</v>
      </c>
      <c r="O391" s="849">
        <v>1689</v>
      </c>
      <c r="P391" s="837"/>
      <c r="Q391" s="850">
        <v>563</v>
      </c>
    </row>
    <row r="392" spans="1:17" ht="14.4" customHeight="1" x14ac:dyDescent="0.3">
      <c r="A392" s="831" t="s">
        <v>568</v>
      </c>
      <c r="B392" s="832" t="s">
        <v>3660</v>
      </c>
      <c r="C392" s="832" t="s">
        <v>3690</v>
      </c>
      <c r="D392" s="832" t="s">
        <v>4158</v>
      </c>
      <c r="E392" s="832" t="s">
        <v>4159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352.36</v>
      </c>
      <c r="P392" s="837"/>
      <c r="Q392" s="850">
        <v>352.36</v>
      </c>
    </row>
    <row r="393" spans="1:17" ht="14.4" customHeight="1" x14ac:dyDescent="0.3">
      <c r="A393" s="831" t="s">
        <v>568</v>
      </c>
      <c r="B393" s="832" t="s">
        <v>3660</v>
      </c>
      <c r="C393" s="832" t="s">
        <v>3690</v>
      </c>
      <c r="D393" s="832" t="s">
        <v>4160</v>
      </c>
      <c r="E393" s="832" t="s">
        <v>4161</v>
      </c>
      <c r="F393" s="849">
        <v>3</v>
      </c>
      <c r="G393" s="849">
        <v>4290.54</v>
      </c>
      <c r="H393" s="849">
        <v>1</v>
      </c>
      <c r="I393" s="849">
        <v>1430.18</v>
      </c>
      <c r="J393" s="849"/>
      <c r="K393" s="849"/>
      <c r="L393" s="849"/>
      <c r="M393" s="849"/>
      <c r="N393" s="849">
        <v>2</v>
      </c>
      <c r="O393" s="849">
        <v>2860.36</v>
      </c>
      <c r="P393" s="837">
        <v>0.66666666666666674</v>
      </c>
      <c r="Q393" s="850">
        <v>1430.18</v>
      </c>
    </row>
    <row r="394" spans="1:17" ht="14.4" customHeight="1" x14ac:dyDescent="0.3">
      <c r="A394" s="831" t="s">
        <v>568</v>
      </c>
      <c r="B394" s="832" t="s">
        <v>3660</v>
      </c>
      <c r="C394" s="832" t="s">
        <v>3690</v>
      </c>
      <c r="D394" s="832" t="s">
        <v>4162</v>
      </c>
      <c r="E394" s="832" t="s">
        <v>4163</v>
      </c>
      <c r="F394" s="849">
        <v>1</v>
      </c>
      <c r="G394" s="849">
        <v>7090.28</v>
      </c>
      <c r="H394" s="849">
        <v>1</v>
      </c>
      <c r="I394" s="849">
        <v>7090.28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568</v>
      </c>
      <c r="B395" s="832" t="s">
        <v>3660</v>
      </c>
      <c r="C395" s="832" t="s">
        <v>3690</v>
      </c>
      <c r="D395" s="832" t="s">
        <v>4164</v>
      </c>
      <c r="E395" s="832" t="s">
        <v>4165</v>
      </c>
      <c r="F395" s="849">
        <v>3</v>
      </c>
      <c r="G395" s="849">
        <v>4850.1900000000005</v>
      </c>
      <c r="H395" s="849">
        <v>1</v>
      </c>
      <c r="I395" s="849">
        <v>1616.7300000000002</v>
      </c>
      <c r="J395" s="849"/>
      <c r="K395" s="849"/>
      <c r="L395" s="849"/>
      <c r="M395" s="849"/>
      <c r="N395" s="849">
        <v>2</v>
      </c>
      <c r="O395" s="849">
        <v>3233.46</v>
      </c>
      <c r="P395" s="837">
        <v>0.66666666666666663</v>
      </c>
      <c r="Q395" s="850">
        <v>1616.73</v>
      </c>
    </row>
    <row r="396" spans="1:17" ht="14.4" customHeight="1" x14ac:dyDescent="0.3">
      <c r="A396" s="831" t="s">
        <v>568</v>
      </c>
      <c r="B396" s="832" t="s">
        <v>3660</v>
      </c>
      <c r="C396" s="832" t="s">
        <v>3690</v>
      </c>
      <c r="D396" s="832" t="s">
        <v>4166</v>
      </c>
      <c r="E396" s="832" t="s">
        <v>4167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88.9</v>
      </c>
      <c r="P396" s="837"/>
      <c r="Q396" s="850">
        <v>88.9</v>
      </c>
    </row>
    <row r="397" spans="1:17" ht="14.4" customHeight="1" x14ac:dyDescent="0.3">
      <c r="A397" s="831" t="s">
        <v>568</v>
      </c>
      <c r="B397" s="832" t="s">
        <v>3660</v>
      </c>
      <c r="C397" s="832" t="s">
        <v>3690</v>
      </c>
      <c r="D397" s="832" t="s">
        <v>4168</v>
      </c>
      <c r="E397" s="832" t="s">
        <v>4169</v>
      </c>
      <c r="F397" s="849">
        <v>0.9</v>
      </c>
      <c r="G397" s="849">
        <v>60.3</v>
      </c>
      <c r="H397" s="849">
        <v>1</v>
      </c>
      <c r="I397" s="849">
        <v>67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568</v>
      </c>
      <c r="B398" s="832" t="s">
        <v>3660</v>
      </c>
      <c r="C398" s="832" t="s">
        <v>3690</v>
      </c>
      <c r="D398" s="832" t="s">
        <v>4170</v>
      </c>
      <c r="E398" s="832" t="s">
        <v>4171</v>
      </c>
      <c r="F398" s="849"/>
      <c r="G398" s="849"/>
      <c r="H398" s="849"/>
      <c r="I398" s="849"/>
      <c r="J398" s="849"/>
      <c r="K398" s="849"/>
      <c r="L398" s="849"/>
      <c r="M398" s="849"/>
      <c r="N398" s="849">
        <v>2</v>
      </c>
      <c r="O398" s="849">
        <v>34904</v>
      </c>
      <c r="P398" s="837"/>
      <c r="Q398" s="850">
        <v>17452</v>
      </c>
    </row>
    <row r="399" spans="1:17" ht="14.4" customHeight="1" x14ac:dyDescent="0.3">
      <c r="A399" s="831" t="s">
        <v>568</v>
      </c>
      <c r="B399" s="832" t="s">
        <v>3660</v>
      </c>
      <c r="C399" s="832" t="s">
        <v>3690</v>
      </c>
      <c r="D399" s="832" t="s">
        <v>4172</v>
      </c>
      <c r="E399" s="832" t="s">
        <v>4108</v>
      </c>
      <c r="F399" s="849">
        <v>1</v>
      </c>
      <c r="G399" s="849">
        <v>14193</v>
      </c>
      <c r="H399" s="849">
        <v>1</v>
      </c>
      <c r="I399" s="849">
        <v>14193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568</v>
      </c>
      <c r="B400" s="832" t="s">
        <v>3660</v>
      </c>
      <c r="C400" s="832" t="s">
        <v>3690</v>
      </c>
      <c r="D400" s="832" t="s">
        <v>4173</v>
      </c>
      <c r="E400" s="832" t="s">
        <v>4174</v>
      </c>
      <c r="F400" s="849">
        <v>1</v>
      </c>
      <c r="G400" s="849">
        <v>5286.49</v>
      </c>
      <c r="H400" s="849">
        <v>1</v>
      </c>
      <c r="I400" s="849">
        <v>5286.49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568</v>
      </c>
      <c r="B401" s="832" t="s">
        <v>3660</v>
      </c>
      <c r="C401" s="832" t="s">
        <v>3690</v>
      </c>
      <c r="D401" s="832" t="s">
        <v>4175</v>
      </c>
      <c r="E401" s="832" t="s">
        <v>4176</v>
      </c>
      <c r="F401" s="849">
        <v>1</v>
      </c>
      <c r="G401" s="849">
        <v>1430.18</v>
      </c>
      <c r="H401" s="849">
        <v>1</v>
      </c>
      <c r="I401" s="849">
        <v>1430.18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568</v>
      </c>
      <c r="B402" s="832" t="s">
        <v>3660</v>
      </c>
      <c r="C402" s="832" t="s">
        <v>3690</v>
      </c>
      <c r="D402" s="832" t="s">
        <v>4177</v>
      </c>
      <c r="E402" s="832" t="s">
        <v>4178</v>
      </c>
      <c r="F402" s="849"/>
      <c r="G402" s="849"/>
      <c r="H402" s="849"/>
      <c r="I402" s="849"/>
      <c r="J402" s="849"/>
      <c r="K402" s="849"/>
      <c r="L402" s="849"/>
      <c r="M402" s="849"/>
      <c r="N402" s="849">
        <v>3</v>
      </c>
      <c r="O402" s="849">
        <v>20080.169999999998</v>
      </c>
      <c r="P402" s="837"/>
      <c r="Q402" s="850">
        <v>6693.3899999999994</v>
      </c>
    </row>
    <row r="403" spans="1:17" ht="14.4" customHeight="1" x14ac:dyDescent="0.3">
      <c r="A403" s="831" t="s">
        <v>568</v>
      </c>
      <c r="B403" s="832" t="s">
        <v>3660</v>
      </c>
      <c r="C403" s="832" t="s">
        <v>3690</v>
      </c>
      <c r="D403" s="832" t="s">
        <v>4179</v>
      </c>
      <c r="E403" s="832" t="s">
        <v>4180</v>
      </c>
      <c r="F403" s="849"/>
      <c r="G403" s="849"/>
      <c r="H403" s="849"/>
      <c r="I403" s="849"/>
      <c r="J403" s="849"/>
      <c r="K403" s="849"/>
      <c r="L403" s="849"/>
      <c r="M403" s="849"/>
      <c r="N403" s="849">
        <v>13</v>
      </c>
      <c r="O403" s="849">
        <v>12430.6</v>
      </c>
      <c r="P403" s="837"/>
      <c r="Q403" s="850">
        <v>956.2</v>
      </c>
    </row>
    <row r="404" spans="1:17" ht="14.4" customHeight="1" x14ac:dyDescent="0.3">
      <c r="A404" s="831" t="s">
        <v>568</v>
      </c>
      <c r="B404" s="832" t="s">
        <v>3660</v>
      </c>
      <c r="C404" s="832" t="s">
        <v>3690</v>
      </c>
      <c r="D404" s="832" t="s">
        <v>4181</v>
      </c>
      <c r="E404" s="832" t="s">
        <v>4182</v>
      </c>
      <c r="F404" s="849"/>
      <c r="G404" s="849"/>
      <c r="H404" s="849"/>
      <c r="I404" s="849"/>
      <c r="J404" s="849"/>
      <c r="K404" s="849"/>
      <c r="L404" s="849"/>
      <c r="M404" s="849"/>
      <c r="N404" s="849">
        <v>2</v>
      </c>
      <c r="O404" s="849">
        <v>1349.92</v>
      </c>
      <c r="P404" s="837"/>
      <c r="Q404" s="850">
        <v>674.96</v>
      </c>
    </row>
    <row r="405" spans="1:17" ht="14.4" customHeight="1" x14ac:dyDescent="0.3">
      <c r="A405" s="831" t="s">
        <v>568</v>
      </c>
      <c r="B405" s="832" t="s">
        <v>3660</v>
      </c>
      <c r="C405" s="832" t="s">
        <v>3690</v>
      </c>
      <c r="D405" s="832" t="s">
        <v>4183</v>
      </c>
      <c r="E405" s="832" t="s">
        <v>4184</v>
      </c>
      <c r="F405" s="849"/>
      <c r="G405" s="849"/>
      <c r="H405" s="849"/>
      <c r="I405" s="849"/>
      <c r="J405" s="849"/>
      <c r="K405" s="849"/>
      <c r="L405" s="849"/>
      <c r="M405" s="849"/>
      <c r="N405" s="849">
        <v>5</v>
      </c>
      <c r="O405" s="849">
        <v>5162.7</v>
      </c>
      <c r="P405" s="837"/>
      <c r="Q405" s="850">
        <v>1032.54</v>
      </c>
    </row>
    <row r="406" spans="1:17" ht="14.4" customHeight="1" x14ac:dyDescent="0.3">
      <c r="A406" s="831" t="s">
        <v>568</v>
      </c>
      <c r="B406" s="832" t="s">
        <v>3660</v>
      </c>
      <c r="C406" s="832" t="s">
        <v>3690</v>
      </c>
      <c r="D406" s="832" t="s">
        <v>4185</v>
      </c>
      <c r="E406" s="832" t="s">
        <v>4186</v>
      </c>
      <c r="F406" s="849"/>
      <c r="G406" s="849"/>
      <c r="H406" s="849"/>
      <c r="I406" s="849"/>
      <c r="J406" s="849"/>
      <c r="K406" s="849"/>
      <c r="L406" s="849"/>
      <c r="M406" s="849"/>
      <c r="N406" s="849">
        <v>2</v>
      </c>
      <c r="O406" s="849">
        <v>452.2</v>
      </c>
      <c r="P406" s="837"/>
      <c r="Q406" s="850">
        <v>226.1</v>
      </c>
    </row>
    <row r="407" spans="1:17" ht="14.4" customHeight="1" x14ac:dyDescent="0.3">
      <c r="A407" s="831" t="s">
        <v>568</v>
      </c>
      <c r="B407" s="832" t="s">
        <v>3660</v>
      </c>
      <c r="C407" s="832" t="s">
        <v>3661</v>
      </c>
      <c r="D407" s="832" t="s">
        <v>4187</v>
      </c>
      <c r="E407" s="832" t="s">
        <v>4188</v>
      </c>
      <c r="F407" s="849">
        <v>58</v>
      </c>
      <c r="G407" s="849">
        <v>1854028</v>
      </c>
      <c r="H407" s="849">
        <v>1</v>
      </c>
      <c r="I407" s="849">
        <v>31966</v>
      </c>
      <c r="J407" s="849">
        <v>77</v>
      </c>
      <c r="K407" s="849">
        <v>2461382</v>
      </c>
      <c r="L407" s="849">
        <v>1.3275862068965518</v>
      </c>
      <c r="M407" s="849">
        <v>31966</v>
      </c>
      <c r="N407" s="849">
        <v>57</v>
      </c>
      <c r="O407" s="849">
        <v>1822062</v>
      </c>
      <c r="P407" s="837">
        <v>0.98275862068965514</v>
      </c>
      <c r="Q407" s="850">
        <v>31966</v>
      </c>
    </row>
    <row r="408" spans="1:17" ht="14.4" customHeight="1" x14ac:dyDescent="0.3">
      <c r="A408" s="831" t="s">
        <v>568</v>
      </c>
      <c r="B408" s="832" t="s">
        <v>3660</v>
      </c>
      <c r="C408" s="832" t="s">
        <v>3661</v>
      </c>
      <c r="D408" s="832" t="s">
        <v>4189</v>
      </c>
      <c r="E408" s="832" t="s">
        <v>4190</v>
      </c>
      <c r="F408" s="849">
        <v>27</v>
      </c>
      <c r="G408" s="849">
        <v>321219</v>
      </c>
      <c r="H408" s="849">
        <v>1</v>
      </c>
      <c r="I408" s="849">
        <v>11897</v>
      </c>
      <c r="J408" s="849">
        <v>16</v>
      </c>
      <c r="K408" s="849">
        <v>190352</v>
      </c>
      <c r="L408" s="849">
        <v>0.59259259259259256</v>
      </c>
      <c r="M408" s="849">
        <v>11897</v>
      </c>
      <c r="N408" s="849">
        <v>13</v>
      </c>
      <c r="O408" s="849">
        <v>154661</v>
      </c>
      <c r="P408" s="837">
        <v>0.48148148148148145</v>
      </c>
      <c r="Q408" s="850">
        <v>11897</v>
      </c>
    </row>
    <row r="409" spans="1:17" ht="14.4" customHeight="1" x14ac:dyDescent="0.3">
      <c r="A409" s="831" t="s">
        <v>568</v>
      </c>
      <c r="B409" s="832" t="s">
        <v>3660</v>
      </c>
      <c r="C409" s="832" t="s">
        <v>3661</v>
      </c>
      <c r="D409" s="832" t="s">
        <v>3854</v>
      </c>
      <c r="E409" s="832" t="s">
        <v>3855</v>
      </c>
      <c r="F409" s="849">
        <v>5</v>
      </c>
      <c r="G409" s="849">
        <v>4185</v>
      </c>
      <c r="H409" s="849">
        <v>1</v>
      </c>
      <c r="I409" s="849">
        <v>837</v>
      </c>
      <c r="J409" s="849">
        <v>4</v>
      </c>
      <c r="K409" s="849">
        <v>3354</v>
      </c>
      <c r="L409" s="849">
        <v>0.80143369175627244</v>
      </c>
      <c r="M409" s="849">
        <v>838.5</v>
      </c>
      <c r="N409" s="849">
        <v>9</v>
      </c>
      <c r="O409" s="849">
        <v>7614</v>
      </c>
      <c r="P409" s="837">
        <v>1.8193548387096774</v>
      </c>
      <c r="Q409" s="850">
        <v>846</v>
      </c>
    </row>
    <row r="410" spans="1:17" ht="14.4" customHeight="1" x14ac:dyDescent="0.3">
      <c r="A410" s="831" t="s">
        <v>568</v>
      </c>
      <c r="B410" s="832" t="s">
        <v>3660</v>
      </c>
      <c r="C410" s="832" t="s">
        <v>3661</v>
      </c>
      <c r="D410" s="832" t="s">
        <v>3710</v>
      </c>
      <c r="E410" s="832" t="s">
        <v>3711</v>
      </c>
      <c r="F410" s="849">
        <v>65</v>
      </c>
      <c r="G410" s="849">
        <v>16315</v>
      </c>
      <c r="H410" s="849">
        <v>1</v>
      </c>
      <c r="I410" s="849">
        <v>251</v>
      </c>
      <c r="J410" s="849">
        <v>57</v>
      </c>
      <c r="K410" s="849">
        <v>14364</v>
      </c>
      <c r="L410" s="849">
        <v>0.8804167943610175</v>
      </c>
      <c r="M410" s="849">
        <v>252</v>
      </c>
      <c r="N410" s="849">
        <v>66</v>
      </c>
      <c r="O410" s="849">
        <v>16762</v>
      </c>
      <c r="P410" s="837">
        <v>1.0273980999080601</v>
      </c>
      <c r="Q410" s="850">
        <v>253.96969696969697</v>
      </c>
    </row>
    <row r="411" spans="1:17" ht="14.4" customHeight="1" x14ac:dyDescent="0.3">
      <c r="A411" s="831" t="s">
        <v>568</v>
      </c>
      <c r="B411" s="832" t="s">
        <v>3660</v>
      </c>
      <c r="C411" s="832" t="s">
        <v>3661</v>
      </c>
      <c r="D411" s="832" t="s">
        <v>4191</v>
      </c>
      <c r="E411" s="832" t="s">
        <v>4192</v>
      </c>
      <c r="F411" s="849">
        <v>52</v>
      </c>
      <c r="G411" s="849">
        <v>484640</v>
      </c>
      <c r="H411" s="849">
        <v>1</v>
      </c>
      <c r="I411" s="849">
        <v>9320</v>
      </c>
      <c r="J411" s="849">
        <v>45</v>
      </c>
      <c r="K411" s="849">
        <v>419400</v>
      </c>
      <c r="L411" s="849">
        <v>0.86538461538461542</v>
      </c>
      <c r="M411" s="849">
        <v>9320</v>
      </c>
      <c r="N411" s="849">
        <v>26</v>
      </c>
      <c r="O411" s="849">
        <v>242320</v>
      </c>
      <c r="P411" s="837">
        <v>0.5</v>
      </c>
      <c r="Q411" s="850">
        <v>9320</v>
      </c>
    </row>
    <row r="412" spans="1:17" ht="14.4" customHeight="1" x14ac:dyDescent="0.3">
      <c r="A412" s="831" t="s">
        <v>568</v>
      </c>
      <c r="B412" s="832" t="s">
        <v>3660</v>
      </c>
      <c r="C412" s="832" t="s">
        <v>3661</v>
      </c>
      <c r="D412" s="832" t="s">
        <v>4193</v>
      </c>
      <c r="E412" s="832" t="s">
        <v>4194</v>
      </c>
      <c r="F412" s="849">
        <v>0</v>
      </c>
      <c r="G412" s="849">
        <v>0</v>
      </c>
      <c r="H412" s="849"/>
      <c r="I412" s="849"/>
      <c r="J412" s="849">
        <v>0</v>
      </c>
      <c r="K412" s="849">
        <v>0</v>
      </c>
      <c r="L412" s="849"/>
      <c r="M412" s="849"/>
      <c r="N412" s="849">
        <v>0</v>
      </c>
      <c r="O412" s="849">
        <v>0</v>
      </c>
      <c r="P412" s="837"/>
      <c r="Q412" s="850"/>
    </row>
    <row r="413" spans="1:17" ht="14.4" customHeight="1" x14ac:dyDescent="0.3">
      <c r="A413" s="831" t="s">
        <v>568</v>
      </c>
      <c r="B413" s="832" t="s">
        <v>3660</v>
      </c>
      <c r="C413" s="832" t="s">
        <v>3661</v>
      </c>
      <c r="D413" s="832" t="s">
        <v>4195</v>
      </c>
      <c r="E413" s="832" t="s">
        <v>4196</v>
      </c>
      <c r="F413" s="849">
        <v>45</v>
      </c>
      <c r="G413" s="849">
        <v>0</v>
      </c>
      <c r="H413" s="849"/>
      <c r="I413" s="849">
        <v>0</v>
      </c>
      <c r="J413" s="849">
        <v>18</v>
      </c>
      <c r="K413" s="849">
        <v>0</v>
      </c>
      <c r="L413" s="849"/>
      <c r="M413" s="849">
        <v>0</v>
      </c>
      <c r="N413" s="849">
        <v>21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568</v>
      </c>
      <c r="B414" s="832" t="s">
        <v>3660</v>
      </c>
      <c r="C414" s="832" t="s">
        <v>3661</v>
      </c>
      <c r="D414" s="832" t="s">
        <v>4197</v>
      </c>
      <c r="E414" s="832" t="s">
        <v>4198</v>
      </c>
      <c r="F414" s="849">
        <v>12</v>
      </c>
      <c r="G414" s="849">
        <v>0</v>
      </c>
      <c r="H414" s="849"/>
      <c r="I414" s="849">
        <v>0</v>
      </c>
      <c r="J414" s="849">
        <v>8</v>
      </c>
      <c r="K414" s="849">
        <v>0</v>
      </c>
      <c r="L414" s="849"/>
      <c r="M414" s="849">
        <v>0</v>
      </c>
      <c r="N414" s="849">
        <v>12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568</v>
      </c>
      <c r="B415" s="832" t="s">
        <v>3660</v>
      </c>
      <c r="C415" s="832" t="s">
        <v>3661</v>
      </c>
      <c r="D415" s="832" t="s">
        <v>4199</v>
      </c>
      <c r="E415" s="832" t="s">
        <v>4200</v>
      </c>
      <c r="F415" s="849">
        <v>18</v>
      </c>
      <c r="G415" s="849">
        <v>0</v>
      </c>
      <c r="H415" s="849"/>
      <c r="I415" s="849">
        <v>0</v>
      </c>
      <c r="J415" s="849">
        <v>17</v>
      </c>
      <c r="K415" s="849">
        <v>0</v>
      </c>
      <c r="L415" s="849"/>
      <c r="M415" s="849">
        <v>0</v>
      </c>
      <c r="N415" s="849">
        <v>20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568</v>
      </c>
      <c r="B416" s="832" t="s">
        <v>3660</v>
      </c>
      <c r="C416" s="832" t="s">
        <v>3661</v>
      </c>
      <c r="D416" s="832" t="s">
        <v>4201</v>
      </c>
      <c r="E416" s="832" t="s">
        <v>4202</v>
      </c>
      <c r="F416" s="849">
        <v>1</v>
      </c>
      <c r="G416" s="849">
        <v>0</v>
      </c>
      <c r="H416" s="849"/>
      <c r="I416" s="849">
        <v>0</v>
      </c>
      <c r="J416" s="849"/>
      <c r="K416" s="849"/>
      <c r="L416" s="849"/>
      <c r="M416" s="849"/>
      <c r="N416" s="849">
        <v>4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568</v>
      </c>
      <c r="B417" s="832" t="s">
        <v>3660</v>
      </c>
      <c r="C417" s="832" t="s">
        <v>3661</v>
      </c>
      <c r="D417" s="832" t="s">
        <v>4203</v>
      </c>
      <c r="E417" s="832" t="s">
        <v>4200</v>
      </c>
      <c r="F417" s="849">
        <v>22</v>
      </c>
      <c r="G417" s="849">
        <v>0</v>
      </c>
      <c r="H417" s="849"/>
      <c r="I417" s="849">
        <v>0</v>
      </c>
      <c r="J417" s="849">
        <v>20</v>
      </c>
      <c r="K417" s="849">
        <v>0</v>
      </c>
      <c r="L417" s="849"/>
      <c r="M417" s="849">
        <v>0</v>
      </c>
      <c r="N417" s="849">
        <v>24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568</v>
      </c>
      <c r="B418" s="832" t="s">
        <v>3660</v>
      </c>
      <c r="C418" s="832" t="s">
        <v>3661</v>
      </c>
      <c r="D418" s="832" t="s">
        <v>4204</v>
      </c>
      <c r="E418" s="832" t="s">
        <v>4205</v>
      </c>
      <c r="F418" s="849">
        <v>143</v>
      </c>
      <c r="G418" s="849">
        <v>3427138</v>
      </c>
      <c r="H418" s="849">
        <v>1</v>
      </c>
      <c r="I418" s="849">
        <v>23966</v>
      </c>
      <c r="J418" s="849">
        <v>109</v>
      </c>
      <c r="K418" s="849">
        <v>2612294</v>
      </c>
      <c r="L418" s="849">
        <v>0.76223776223776218</v>
      </c>
      <c r="M418" s="849">
        <v>23966</v>
      </c>
      <c r="N418" s="849">
        <v>139</v>
      </c>
      <c r="O418" s="849">
        <v>3331274</v>
      </c>
      <c r="P418" s="837">
        <v>0.97202797202797198</v>
      </c>
      <c r="Q418" s="850">
        <v>23966</v>
      </c>
    </row>
    <row r="419" spans="1:17" ht="14.4" customHeight="1" x14ac:dyDescent="0.3">
      <c r="A419" s="831" t="s">
        <v>568</v>
      </c>
      <c r="B419" s="832" t="s">
        <v>3660</v>
      </c>
      <c r="C419" s="832" t="s">
        <v>3661</v>
      </c>
      <c r="D419" s="832" t="s">
        <v>4206</v>
      </c>
      <c r="E419" s="832" t="s">
        <v>4207</v>
      </c>
      <c r="F419" s="849"/>
      <c r="G419" s="849"/>
      <c r="H419" s="849"/>
      <c r="I419" s="849"/>
      <c r="J419" s="849">
        <v>1</v>
      </c>
      <c r="K419" s="849">
        <v>6676</v>
      </c>
      <c r="L419" s="849"/>
      <c r="M419" s="849">
        <v>6676</v>
      </c>
      <c r="N419" s="849"/>
      <c r="O419" s="849"/>
      <c r="P419" s="837"/>
      <c r="Q419" s="850"/>
    </row>
    <row r="420" spans="1:17" ht="14.4" customHeight="1" x14ac:dyDescent="0.3">
      <c r="A420" s="831" t="s">
        <v>568</v>
      </c>
      <c r="B420" s="832" t="s">
        <v>3660</v>
      </c>
      <c r="C420" s="832" t="s">
        <v>3661</v>
      </c>
      <c r="D420" s="832" t="s">
        <v>4208</v>
      </c>
      <c r="E420" s="832" t="s">
        <v>4200</v>
      </c>
      <c r="F420" s="849">
        <v>9</v>
      </c>
      <c r="G420" s="849">
        <v>0</v>
      </c>
      <c r="H420" s="849"/>
      <c r="I420" s="849">
        <v>0</v>
      </c>
      <c r="J420" s="849">
        <v>6</v>
      </c>
      <c r="K420" s="849">
        <v>0</v>
      </c>
      <c r="L420" s="849"/>
      <c r="M420" s="849">
        <v>0</v>
      </c>
      <c r="N420" s="849">
        <v>9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568</v>
      </c>
      <c r="B421" s="832" t="s">
        <v>3660</v>
      </c>
      <c r="C421" s="832" t="s">
        <v>3661</v>
      </c>
      <c r="D421" s="832" t="s">
        <v>4209</v>
      </c>
      <c r="E421" s="832" t="s">
        <v>4210</v>
      </c>
      <c r="F421" s="849">
        <v>198</v>
      </c>
      <c r="G421" s="849">
        <v>5537268</v>
      </c>
      <c r="H421" s="849">
        <v>1</v>
      </c>
      <c r="I421" s="849">
        <v>27966</v>
      </c>
      <c r="J421" s="849">
        <v>131</v>
      </c>
      <c r="K421" s="849">
        <v>3663546</v>
      </c>
      <c r="L421" s="849">
        <v>0.66161616161616166</v>
      </c>
      <c r="M421" s="849">
        <v>27966</v>
      </c>
      <c r="N421" s="849">
        <v>195</v>
      </c>
      <c r="O421" s="849">
        <v>5453370</v>
      </c>
      <c r="P421" s="837">
        <v>0.98484848484848486</v>
      </c>
      <c r="Q421" s="850">
        <v>27966</v>
      </c>
    </row>
    <row r="422" spans="1:17" ht="14.4" customHeight="1" x14ac:dyDescent="0.3">
      <c r="A422" s="831" t="s">
        <v>568</v>
      </c>
      <c r="B422" s="832" t="s">
        <v>3660</v>
      </c>
      <c r="C422" s="832" t="s">
        <v>3661</v>
      </c>
      <c r="D422" s="832" t="s">
        <v>4211</v>
      </c>
      <c r="E422" s="832" t="s">
        <v>4212</v>
      </c>
      <c r="F422" s="849">
        <v>10</v>
      </c>
      <c r="G422" s="849">
        <v>11520</v>
      </c>
      <c r="H422" s="849">
        <v>1</v>
      </c>
      <c r="I422" s="849">
        <v>1152</v>
      </c>
      <c r="J422" s="849">
        <v>15</v>
      </c>
      <c r="K422" s="849">
        <v>17310</v>
      </c>
      <c r="L422" s="849">
        <v>1.5026041666666667</v>
      </c>
      <c r="M422" s="849">
        <v>1154</v>
      </c>
      <c r="N422" s="849">
        <v>5</v>
      </c>
      <c r="O422" s="849">
        <v>5795</v>
      </c>
      <c r="P422" s="837">
        <v>0.50303819444444442</v>
      </c>
      <c r="Q422" s="850">
        <v>1159</v>
      </c>
    </row>
    <row r="423" spans="1:17" ht="14.4" customHeight="1" x14ac:dyDescent="0.3">
      <c r="A423" s="831" t="s">
        <v>568</v>
      </c>
      <c r="B423" s="832" t="s">
        <v>3660</v>
      </c>
      <c r="C423" s="832" t="s">
        <v>3661</v>
      </c>
      <c r="D423" s="832" t="s">
        <v>4213</v>
      </c>
      <c r="E423" s="832" t="s">
        <v>4214</v>
      </c>
      <c r="F423" s="849">
        <v>2</v>
      </c>
      <c r="G423" s="849">
        <v>0</v>
      </c>
      <c r="H423" s="849"/>
      <c r="I423" s="849">
        <v>0</v>
      </c>
      <c r="J423" s="849">
        <v>2</v>
      </c>
      <c r="K423" s="849">
        <v>0</v>
      </c>
      <c r="L423" s="849"/>
      <c r="M423" s="849">
        <v>0</v>
      </c>
      <c r="N423" s="849">
        <v>2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568</v>
      </c>
      <c r="B424" s="832" t="s">
        <v>3660</v>
      </c>
      <c r="C424" s="832" t="s">
        <v>3661</v>
      </c>
      <c r="D424" s="832" t="s">
        <v>4215</v>
      </c>
      <c r="E424" s="832" t="s">
        <v>4216</v>
      </c>
      <c r="F424" s="849">
        <v>57</v>
      </c>
      <c r="G424" s="849">
        <v>21253</v>
      </c>
      <c r="H424" s="849">
        <v>1</v>
      </c>
      <c r="I424" s="849">
        <v>372.85964912280701</v>
      </c>
      <c r="J424" s="849">
        <v>50</v>
      </c>
      <c r="K424" s="849">
        <v>18694</v>
      </c>
      <c r="L424" s="849">
        <v>0.87959346915729542</v>
      </c>
      <c r="M424" s="849">
        <v>373.88</v>
      </c>
      <c r="N424" s="849">
        <v>61</v>
      </c>
      <c r="O424" s="849">
        <v>22926</v>
      </c>
      <c r="P424" s="837">
        <v>1.0787182985931398</v>
      </c>
      <c r="Q424" s="850">
        <v>375.8360655737705</v>
      </c>
    </row>
    <row r="425" spans="1:17" ht="14.4" customHeight="1" x14ac:dyDescent="0.3">
      <c r="A425" s="831" t="s">
        <v>568</v>
      </c>
      <c r="B425" s="832" t="s">
        <v>3660</v>
      </c>
      <c r="C425" s="832" t="s">
        <v>3661</v>
      </c>
      <c r="D425" s="832" t="s">
        <v>3812</v>
      </c>
      <c r="E425" s="832" t="s">
        <v>3810</v>
      </c>
      <c r="F425" s="849">
        <v>3</v>
      </c>
      <c r="G425" s="849">
        <v>1872</v>
      </c>
      <c r="H425" s="849">
        <v>1</v>
      </c>
      <c r="I425" s="849">
        <v>624</v>
      </c>
      <c r="J425" s="849">
        <v>4</v>
      </c>
      <c r="K425" s="849">
        <v>2500</v>
      </c>
      <c r="L425" s="849">
        <v>1.3354700854700854</v>
      </c>
      <c r="M425" s="849">
        <v>625</v>
      </c>
      <c r="N425" s="849">
        <v>6</v>
      </c>
      <c r="O425" s="849">
        <v>3762</v>
      </c>
      <c r="P425" s="837">
        <v>2.0096153846153846</v>
      </c>
      <c r="Q425" s="850">
        <v>627</v>
      </c>
    </row>
    <row r="426" spans="1:17" ht="14.4" customHeight="1" x14ac:dyDescent="0.3">
      <c r="A426" s="831" t="s">
        <v>568</v>
      </c>
      <c r="B426" s="832" t="s">
        <v>3660</v>
      </c>
      <c r="C426" s="832" t="s">
        <v>3661</v>
      </c>
      <c r="D426" s="832" t="s">
        <v>3809</v>
      </c>
      <c r="E426" s="832" t="s">
        <v>3810</v>
      </c>
      <c r="F426" s="849">
        <v>3</v>
      </c>
      <c r="G426" s="849">
        <v>1614</v>
      </c>
      <c r="H426" s="849">
        <v>1</v>
      </c>
      <c r="I426" s="849">
        <v>538</v>
      </c>
      <c r="J426" s="849">
        <v>1</v>
      </c>
      <c r="K426" s="849">
        <v>539</v>
      </c>
      <c r="L426" s="849">
        <v>0.33395291201982652</v>
      </c>
      <c r="M426" s="849">
        <v>539</v>
      </c>
      <c r="N426" s="849">
        <v>1</v>
      </c>
      <c r="O426" s="849">
        <v>541</v>
      </c>
      <c r="P426" s="837">
        <v>0.33519206939281287</v>
      </c>
      <c r="Q426" s="850">
        <v>541</v>
      </c>
    </row>
    <row r="427" spans="1:17" ht="14.4" customHeight="1" x14ac:dyDescent="0.3">
      <c r="A427" s="831" t="s">
        <v>568</v>
      </c>
      <c r="B427" s="832" t="s">
        <v>3660</v>
      </c>
      <c r="C427" s="832" t="s">
        <v>3661</v>
      </c>
      <c r="D427" s="832" t="s">
        <v>4217</v>
      </c>
      <c r="E427" s="832" t="s">
        <v>4200</v>
      </c>
      <c r="F427" s="849">
        <v>2</v>
      </c>
      <c r="G427" s="849">
        <v>0</v>
      </c>
      <c r="H427" s="849"/>
      <c r="I427" s="849">
        <v>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568</v>
      </c>
      <c r="B428" s="832" t="s">
        <v>3660</v>
      </c>
      <c r="C428" s="832" t="s">
        <v>3661</v>
      </c>
      <c r="D428" s="832" t="s">
        <v>3662</v>
      </c>
      <c r="E428" s="832" t="s">
        <v>3663</v>
      </c>
      <c r="F428" s="849"/>
      <c r="G428" s="849"/>
      <c r="H428" s="849"/>
      <c r="I428" s="849"/>
      <c r="J428" s="849">
        <v>1</v>
      </c>
      <c r="K428" s="849">
        <v>0</v>
      </c>
      <c r="L428" s="849"/>
      <c r="M428" s="849">
        <v>0</v>
      </c>
      <c r="N428" s="849">
        <v>1</v>
      </c>
      <c r="O428" s="849">
        <v>0</v>
      </c>
      <c r="P428" s="837"/>
      <c r="Q428" s="850">
        <v>0</v>
      </c>
    </row>
    <row r="429" spans="1:17" ht="14.4" customHeight="1" x14ac:dyDescent="0.3">
      <c r="A429" s="831" t="s">
        <v>4218</v>
      </c>
      <c r="B429" s="832" t="s">
        <v>3665</v>
      </c>
      <c r="C429" s="832" t="s">
        <v>3690</v>
      </c>
      <c r="D429" s="832" t="s">
        <v>3738</v>
      </c>
      <c r="E429" s="832" t="s">
        <v>3739</v>
      </c>
      <c r="F429" s="849">
        <v>77</v>
      </c>
      <c r="G429" s="849">
        <v>69665.75</v>
      </c>
      <c r="H429" s="849">
        <v>1</v>
      </c>
      <c r="I429" s="849">
        <v>904.75</v>
      </c>
      <c r="J429" s="849">
        <v>66</v>
      </c>
      <c r="K429" s="849">
        <v>59713.5</v>
      </c>
      <c r="L429" s="849">
        <v>0.8571428571428571</v>
      </c>
      <c r="M429" s="849">
        <v>904.75</v>
      </c>
      <c r="N429" s="849"/>
      <c r="O429" s="849"/>
      <c r="P429" s="837"/>
      <c r="Q429" s="850"/>
    </row>
    <row r="430" spans="1:17" ht="14.4" customHeight="1" x14ac:dyDescent="0.3">
      <c r="A430" s="831" t="s">
        <v>4218</v>
      </c>
      <c r="B430" s="832" t="s">
        <v>3665</v>
      </c>
      <c r="C430" s="832" t="s">
        <v>3661</v>
      </c>
      <c r="D430" s="832" t="s">
        <v>3798</v>
      </c>
      <c r="E430" s="832" t="s">
        <v>3799</v>
      </c>
      <c r="F430" s="849">
        <v>2</v>
      </c>
      <c r="G430" s="849">
        <v>392</v>
      </c>
      <c r="H430" s="849">
        <v>1</v>
      </c>
      <c r="I430" s="849">
        <v>196</v>
      </c>
      <c r="J430" s="849">
        <v>3</v>
      </c>
      <c r="K430" s="849">
        <v>588</v>
      </c>
      <c r="L430" s="849">
        <v>1.5</v>
      </c>
      <c r="M430" s="849">
        <v>196</v>
      </c>
      <c r="N430" s="849"/>
      <c r="O430" s="849"/>
      <c r="P430" s="837"/>
      <c r="Q430" s="850"/>
    </row>
    <row r="431" spans="1:17" ht="14.4" customHeight="1" x14ac:dyDescent="0.3">
      <c r="A431" s="831" t="s">
        <v>4218</v>
      </c>
      <c r="B431" s="832" t="s">
        <v>3665</v>
      </c>
      <c r="C431" s="832" t="s">
        <v>3661</v>
      </c>
      <c r="D431" s="832" t="s">
        <v>3704</v>
      </c>
      <c r="E431" s="832" t="s">
        <v>3705</v>
      </c>
      <c r="F431" s="849">
        <v>2</v>
      </c>
      <c r="G431" s="849">
        <v>74</v>
      </c>
      <c r="H431" s="849">
        <v>1</v>
      </c>
      <c r="I431" s="849">
        <v>37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4218</v>
      </c>
      <c r="B432" s="832" t="s">
        <v>3665</v>
      </c>
      <c r="C432" s="832" t="s">
        <v>3661</v>
      </c>
      <c r="D432" s="832" t="s">
        <v>3710</v>
      </c>
      <c r="E432" s="832" t="s">
        <v>3711</v>
      </c>
      <c r="F432" s="849">
        <v>522</v>
      </c>
      <c r="G432" s="849">
        <v>131022</v>
      </c>
      <c r="H432" s="849">
        <v>1</v>
      </c>
      <c r="I432" s="849">
        <v>251</v>
      </c>
      <c r="J432" s="849">
        <v>557</v>
      </c>
      <c r="K432" s="849">
        <v>140364</v>
      </c>
      <c r="L432" s="849">
        <v>1.0713010028850116</v>
      </c>
      <c r="M432" s="849">
        <v>252</v>
      </c>
      <c r="N432" s="849">
        <v>617</v>
      </c>
      <c r="O432" s="849">
        <v>156718</v>
      </c>
      <c r="P432" s="837">
        <v>1.1961197356169193</v>
      </c>
      <c r="Q432" s="850">
        <v>254</v>
      </c>
    </row>
    <row r="433" spans="1:17" ht="14.4" customHeight="1" x14ac:dyDescent="0.3">
      <c r="A433" s="831" t="s">
        <v>4218</v>
      </c>
      <c r="B433" s="832" t="s">
        <v>3665</v>
      </c>
      <c r="C433" s="832" t="s">
        <v>3661</v>
      </c>
      <c r="D433" s="832" t="s">
        <v>3740</v>
      </c>
      <c r="E433" s="832" t="s">
        <v>3741</v>
      </c>
      <c r="F433" s="849">
        <v>321</v>
      </c>
      <c r="G433" s="849">
        <v>40446</v>
      </c>
      <c r="H433" s="849">
        <v>1</v>
      </c>
      <c r="I433" s="849">
        <v>126</v>
      </c>
      <c r="J433" s="849">
        <v>385</v>
      </c>
      <c r="K433" s="849">
        <v>48895</v>
      </c>
      <c r="L433" s="849">
        <v>1.2088958116995501</v>
      </c>
      <c r="M433" s="849">
        <v>127</v>
      </c>
      <c r="N433" s="849">
        <v>421</v>
      </c>
      <c r="O433" s="849">
        <v>53046</v>
      </c>
      <c r="P433" s="837">
        <v>1.3115264797507789</v>
      </c>
      <c r="Q433" s="850">
        <v>126</v>
      </c>
    </row>
    <row r="434" spans="1:17" ht="14.4" customHeight="1" x14ac:dyDescent="0.3">
      <c r="A434" s="831" t="s">
        <v>4218</v>
      </c>
      <c r="B434" s="832" t="s">
        <v>3665</v>
      </c>
      <c r="C434" s="832" t="s">
        <v>3661</v>
      </c>
      <c r="D434" s="832" t="s">
        <v>3742</v>
      </c>
      <c r="E434" s="832" t="s">
        <v>3743</v>
      </c>
      <c r="F434" s="849"/>
      <c r="G434" s="849"/>
      <c r="H434" s="849"/>
      <c r="I434" s="849"/>
      <c r="J434" s="849">
        <v>1</v>
      </c>
      <c r="K434" s="849">
        <v>332</v>
      </c>
      <c r="L434" s="849"/>
      <c r="M434" s="849">
        <v>332</v>
      </c>
      <c r="N434" s="849">
        <v>5</v>
      </c>
      <c r="O434" s="849">
        <v>1670</v>
      </c>
      <c r="P434" s="837"/>
      <c r="Q434" s="850">
        <v>334</v>
      </c>
    </row>
    <row r="435" spans="1:17" ht="14.4" customHeight="1" x14ac:dyDescent="0.3">
      <c r="A435" s="831" t="s">
        <v>4218</v>
      </c>
      <c r="B435" s="832" t="s">
        <v>3665</v>
      </c>
      <c r="C435" s="832" t="s">
        <v>3661</v>
      </c>
      <c r="D435" s="832" t="s">
        <v>3744</v>
      </c>
      <c r="E435" s="832" t="s">
        <v>3745</v>
      </c>
      <c r="F435" s="849">
        <v>35</v>
      </c>
      <c r="G435" s="849">
        <v>17325</v>
      </c>
      <c r="H435" s="849">
        <v>1</v>
      </c>
      <c r="I435" s="849">
        <v>495</v>
      </c>
      <c r="J435" s="849">
        <v>11</v>
      </c>
      <c r="K435" s="849">
        <v>5456</v>
      </c>
      <c r="L435" s="849">
        <v>0.31492063492063493</v>
      </c>
      <c r="M435" s="849">
        <v>496</v>
      </c>
      <c r="N435" s="849">
        <v>23</v>
      </c>
      <c r="O435" s="849">
        <v>11454</v>
      </c>
      <c r="P435" s="837">
        <v>0.66112554112554112</v>
      </c>
      <c r="Q435" s="850">
        <v>498</v>
      </c>
    </row>
    <row r="436" spans="1:17" ht="14.4" customHeight="1" x14ac:dyDescent="0.3">
      <c r="A436" s="831" t="s">
        <v>4218</v>
      </c>
      <c r="B436" s="832" t="s">
        <v>3665</v>
      </c>
      <c r="C436" s="832" t="s">
        <v>3661</v>
      </c>
      <c r="D436" s="832" t="s">
        <v>3769</v>
      </c>
      <c r="E436" s="832" t="s">
        <v>3748</v>
      </c>
      <c r="F436" s="849">
        <v>15</v>
      </c>
      <c r="G436" s="849">
        <v>10320</v>
      </c>
      <c r="H436" s="849">
        <v>1</v>
      </c>
      <c r="I436" s="849">
        <v>688</v>
      </c>
      <c r="J436" s="849">
        <v>2</v>
      </c>
      <c r="K436" s="849">
        <v>1378</v>
      </c>
      <c r="L436" s="849">
        <v>0.13352713178294573</v>
      </c>
      <c r="M436" s="849">
        <v>689</v>
      </c>
      <c r="N436" s="849">
        <v>32</v>
      </c>
      <c r="O436" s="849">
        <v>22112</v>
      </c>
      <c r="P436" s="837">
        <v>2.1426356589147288</v>
      </c>
      <c r="Q436" s="850">
        <v>691</v>
      </c>
    </row>
    <row r="437" spans="1:17" ht="14.4" customHeight="1" x14ac:dyDescent="0.3">
      <c r="A437" s="831" t="s">
        <v>4218</v>
      </c>
      <c r="B437" s="832" t="s">
        <v>3665</v>
      </c>
      <c r="C437" s="832" t="s">
        <v>3661</v>
      </c>
      <c r="D437" s="832" t="s">
        <v>4219</v>
      </c>
      <c r="E437" s="832" t="s">
        <v>3754</v>
      </c>
      <c r="F437" s="849">
        <v>58</v>
      </c>
      <c r="G437" s="849">
        <v>44080</v>
      </c>
      <c r="H437" s="849">
        <v>1</v>
      </c>
      <c r="I437" s="849">
        <v>760</v>
      </c>
      <c r="J437" s="849">
        <v>72</v>
      </c>
      <c r="K437" s="849">
        <v>54792</v>
      </c>
      <c r="L437" s="849">
        <v>1.2430127041742287</v>
      </c>
      <c r="M437" s="849">
        <v>761</v>
      </c>
      <c r="N437" s="849">
        <v>88</v>
      </c>
      <c r="O437" s="849">
        <v>67144</v>
      </c>
      <c r="P437" s="837">
        <v>1.5232304900181488</v>
      </c>
      <c r="Q437" s="850">
        <v>763</v>
      </c>
    </row>
    <row r="438" spans="1:17" ht="14.4" customHeight="1" x14ac:dyDescent="0.3">
      <c r="A438" s="831" t="s">
        <v>4218</v>
      </c>
      <c r="B438" s="832" t="s">
        <v>3665</v>
      </c>
      <c r="C438" s="832" t="s">
        <v>3661</v>
      </c>
      <c r="D438" s="832" t="s">
        <v>3746</v>
      </c>
      <c r="E438" s="832" t="s">
        <v>3745</v>
      </c>
      <c r="F438" s="849">
        <v>17</v>
      </c>
      <c r="G438" s="849">
        <v>9656</v>
      </c>
      <c r="H438" s="849">
        <v>1</v>
      </c>
      <c r="I438" s="849">
        <v>568</v>
      </c>
      <c r="J438" s="849">
        <v>46</v>
      </c>
      <c r="K438" s="849">
        <v>26174</v>
      </c>
      <c r="L438" s="849">
        <v>2.7106462303231154</v>
      </c>
      <c r="M438" s="849">
        <v>569</v>
      </c>
      <c r="N438" s="849">
        <v>40</v>
      </c>
      <c r="O438" s="849">
        <v>22920</v>
      </c>
      <c r="P438" s="837">
        <v>2.3736536868268434</v>
      </c>
      <c r="Q438" s="850">
        <v>573</v>
      </c>
    </row>
    <row r="439" spans="1:17" ht="14.4" customHeight="1" x14ac:dyDescent="0.3">
      <c r="A439" s="831" t="s">
        <v>4218</v>
      </c>
      <c r="B439" s="832" t="s">
        <v>3665</v>
      </c>
      <c r="C439" s="832" t="s">
        <v>3661</v>
      </c>
      <c r="D439" s="832" t="s">
        <v>3747</v>
      </c>
      <c r="E439" s="832" t="s">
        <v>3748</v>
      </c>
      <c r="F439" s="849">
        <v>45</v>
      </c>
      <c r="G439" s="849">
        <v>34245</v>
      </c>
      <c r="H439" s="849">
        <v>1</v>
      </c>
      <c r="I439" s="849">
        <v>761</v>
      </c>
      <c r="J439" s="849">
        <v>31</v>
      </c>
      <c r="K439" s="849">
        <v>23622</v>
      </c>
      <c r="L439" s="849">
        <v>0.68979413053000438</v>
      </c>
      <c r="M439" s="849">
        <v>762</v>
      </c>
      <c r="N439" s="849">
        <v>38</v>
      </c>
      <c r="O439" s="849">
        <v>29108</v>
      </c>
      <c r="P439" s="837">
        <v>0.84999269966418456</v>
      </c>
      <c r="Q439" s="850">
        <v>766</v>
      </c>
    </row>
    <row r="440" spans="1:17" ht="14.4" customHeight="1" x14ac:dyDescent="0.3">
      <c r="A440" s="831" t="s">
        <v>4218</v>
      </c>
      <c r="B440" s="832" t="s">
        <v>3665</v>
      </c>
      <c r="C440" s="832" t="s">
        <v>3661</v>
      </c>
      <c r="D440" s="832" t="s">
        <v>3800</v>
      </c>
      <c r="E440" s="832" t="s">
        <v>3801</v>
      </c>
      <c r="F440" s="849">
        <v>439</v>
      </c>
      <c r="G440" s="849">
        <v>359102</v>
      </c>
      <c r="H440" s="849">
        <v>1</v>
      </c>
      <c r="I440" s="849">
        <v>818</v>
      </c>
      <c r="J440" s="849">
        <v>521</v>
      </c>
      <c r="K440" s="849">
        <v>426699</v>
      </c>
      <c r="L440" s="849">
        <v>1.1882389961626503</v>
      </c>
      <c r="M440" s="849">
        <v>819</v>
      </c>
      <c r="N440" s="849">
        <v>447</v>
      </c>
      <c r="O440" s="849">
        <v>367881</v>
      </c>
      <c r="P440" s="837">
        <v>1.0244470930264939</v>
      </c>
      <c r="Q440" s="850">
        <v>823</v>
      </c>
    </row>
    <row r="441" spans="1:17" ht="14.4" customHeight="1" x14ac:dyDescent="0.3">
      <c r="A441" s="831" t="s">
        <v>4218</v>
      </c>
      <c r="B441" s="832" t="s">
        <v>3665</v>
      </c>
      <c r="C441" s="832" t="s">
        <v>3661</v>
      </c>
      <c r="D441" s="832" t="s">
        <v>3749</v>
      </c>
      <c r="E441" s="832" t="s">
        <v>3750</v>
      </c>
      <c r="F441" s="849">
        <v>1</v>
      </c>
      <c r="G441" s="849">
        <v>462</v>
      </c>
      <c r="H441" s="849">
        <v>1</v>
      </c>
      <c r="I441" s="849">
        <v>462</v>
      </c>
      <c r="J441" s="849">
        <v>2</v>
      </c>
      <c r="K441" s="849">
        <v>928</v>
      </c>
      <c r="L441" s="849">
        <v>2.0086580086580086</v>
      </c>
      <c r="M441" s="849">
        <v>464</v>
      </c>
      <c r="N441" s="849"/>
      <c r="O441" s="849"/>
      <c r="P441" s="837"/>
      <c r="Q441" s="850"/>
    </row>
    <row r="442" spans="1:17" ht="14.4" customHeight="1" x14ac:dyDescent="0.3">
      <c r="A442" s="831" t="s">
        <v>4218</v>
      </c>
      <c r="B442" s="832" t="s">
        <v>3665</v>
      </c>
      <c r="C442" s="832" t="s">
        <v>3661</v>
      </c>
      <c r="D442" s="832" t="s">
        <v>3752</v>
      </c>
      <c r="E442" s="832" t="s">
        <v>3731</v>
      </c>
      <c r="F442" s="849">
        <v>51</v>
      </c>
      <c r="G442" s="849">
        <v>37128</v>
      </c>
      <c r="H442" s="849">
        <v>1</v>
      </c>
      <c r="I442" s="849">
        <v>728</v>
      </c>
      <c r="J442" s="849">
        <v>37</v>
      </c>
      <c r="K442" s="849">
        <v>27010</v>
      </c>
      <c r="L442" s="849">
        <v>0.72748330101271275</v>
      </c>
      <c r="M442" s="849">
        <v>730</v>
      </c>
      <c r="N442" s="849">
        <v>38</v>
      </c>
      <c r="O442" s="849">
        <v>27930</v>
      </c>
      <c r="P442" s="837">
        <v>0.75226244343891402</v>
      </c>
      <c r="Q442" s="850">
        <v>735</v>
      </c>
    </row>
    <row r="443" spans="1:17" ht="14.4" customHeight="1" x14ac:dyDescent="0.3">
      <c r="A443" s="831" t="s">
        <v>4218</v>
      </c>
      <c r="B443" s="832" t="s">
        <v>3665</v>
      </c>
      <c r="C443" s="832" t="s">
        <v>3661</v>
      </c>
      <c r="D443" s="832" t="s">
        <v>3755</v>
      </c>
      <c r="E443" s="832" t="s">
        <v>3756</v>
      </c>
      <c r="F443" s="849">
        <v>171</v>
      </c>
      <c r="G443" s="849">
        <v>36765</v>
      </c>
      <c r="H443" s="849">
        <v>1</v>
      </c>
      <c r="I443" s="849">
        <v>215</v>
      </c>
      <c r="J443" s="849">
        <v>192</v>
      </c>
      <c r="K443" s="849">
        <v>41280</v>
      </c>
      <c r="L443" s="849">
        <v>1.1228070175438596</v>
      </c>
      <c r="M443" s="849">
        <v>215</v>
      </c>
      <c r="N443" s="849">
        <v>192</v>
      </c>
      <c r="O443" s="849">
        <v>41664</v>
      </c>
      <c r="P443" s="837">
        <v>1.1332517339861281</v>
      </c>
      <c r="Q443" s="850">
        <v>217</v>
      </c>
    </row>
    <row r="444" spans="1:17" ht="14.4" customHeight="1" x14ac:dyDescent="0.3">
      <c r="A444" s="831" t="s">
        <v>4218</v>
      </c>
      <c r="B444" s="832" t="s">
        <v>3665</v>
      </c>
      <c r="C444" s="832" t="s">
        <v>3661</v>
      </c>
      <c r="D444" s="832" t="s">
        <v>3712</v>
      </c>
      <c r="E444" s="832" t="s">
        <v>3713</v>
      </c>
      <c r="F444" s="849">
        <v>1</v>
      </c>
      <c r="G444" s="849">
        <v>701</v>
      </c>
      <c r="H444" s="849">
        <v>1</v>
      </c>
      <c r="I444" s="849">
        <v>701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4218</v>
      </c>
      <c r="B445" s="832" t="s">
        <v>3665</v>
      </c>
      <c r="C445" s="832" t="s">
        <v>3661</v>
      </c>
      <c r="D445" s="832" t="s">
        <v>3714</v>
      </c>
      <c r="E445" s="832" t="s">
        <v>3715</v>
      </c>
      <c r="F445" s="849">
        <v>2</v>
      </c>
      <c r="G445" s="849">
        <v>710</v>
      </c>
      <c r="H445" s="849">
        <v>1</v>
      </c>
      <c r="I445" s="849">
        <v>355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4218</v>
      </c>
      <c r="B446" s="832" t="s">
        <v>3665</v>
      </c>
      <c r="C446" s="832" t="s">
        <v>3661</v>
      </c>
      <c r="D446" s="832" t="s">
        <v>3757</v>
      </c>
      <c r="E446" s="832" t="s">
        <v>3758</v>
      </c>
      <c r="F446" s="849">
        <v>984</v>
      </c>
      <c r="G446" s="849">
        <v>83640</v>
      </c>
      <c r="H446" s="849">
        <v>1</v>
      </c>
      <c r="I446" s="849">
        <v>85</v>
      </c>
      <c r="J446" s="849">
        <v>955</v>
      </c>
      <c r="K446" s="849">
        <v>82130</v>
      </c>
      <c r="L446" s="849">
        <v>0.98194643711142993</v>
      </c>
      <c r="M446" s="849">
        <v>86</v>
      </c>
      <c r="N446" s="849">
        <v>993</v>
      </c>
      <c r="O446" s="849">
        <v>87384</v>
      </c>
      <c r="P446" s="837">
        <v>1.0447632711621233</v>
      </c>
      <c r="Q446" s="850">
        <v>88</v>
      </c>
    </row>
    <row r="447" spans="1:17" ht="14.4" customHeight="1" x14ac:dyDescent="0.3">
      <c r="A447" s="831" t="s">
        <v>4218</v>
      </c>
      <c r="B447" s="832" t="s">
        <v>3665</v>
      </c>
      <c r="C447" s="832" t="s">
        <v>3661</v>
      </c>
      <c r="D447" s="832" t="s">
        <v>3716</v>
      </c>
      <c r="E447" s="832" t="s">
        <v>3717</v>
      </c>
      <c r="F447" s="849">
        <v>4</v>
      </c>
      <c r="G447" s="849">
        <v>2880</v>
      </c>
      <c r="H447" s="849">
        <v>1</v>
      </c>
      <c r="I447" s="849">
        <v>720</v>
      </c>
      <c r="J447" s="849">
        <v>1</v>
      </c>
      <c r="K447" s="849">
        <v>720</v>
      </c>
      <c r="L447" s="849">
        <v>0.25</v>
      </c>
      <c r="M447" s="849">
        <v>720</v>
      </c>
      <c r="N447" s="849">
        <v>1</v>
      </c>
      <c r="O447" s="849">
        <v>723</v>
      </c>
      <c r="P447" s="837">
        <v>0.25104166666666666</v>
      </c>
      <c r="Q447" s="850">
        <v>723</v>
      </c>
    </row>
    <row r="448" spans="1:17" ht="14.4" customHeight="1" x14ac:dyDescent="0.3">
      <c r="A448" s="831" t="s">
        <v>4218</v>
      </c>
      <c r="B448" s="832" t="s">
        <v>3665</v>
      </c>
      <c r="C448" s="832" t="s">
        <v>3661</v>
      </c>
      <c r="D448" s="832" t="s">
        <v>3802</v>
      </c>
      <c r="E448" s="832" t="s">
        <v>3801</v>
      </c>
      <c r="F448" s="849">
        <v>436</v>
      </c>
      <c r="G448" s="849">
        <v>415072</v>
      </c>
      <c r="H448" s="849">
        <v>1</v>
      </c>
      <c r="I448" s="849">
        <v>952</v>
      </c>
      <c r="J448" s="849">
        <v>395</v>
      </c>
      <c r="K448" s="849">
        <v>376435</v>
      </c>
      <c r="L448" s="849">
        <v>0.90691494487703339</v>
      </c>
      <c r="M448" s="849">
        <v>953</v>
      </c>
      <c r="N448" s="849">
        <v>483</v>
      </c>
      <c r="O448" s="849">
        <v>461748</v>
      </c>
      <c r="P448" s="837">
        <v>1.1124527792768484</v>
      </c>
      <c r="Q448" s="850">
        <v>956</v>
      </c>
    </row>
    <row r="449" spans="1:17" ht="14.4" customHeight="1" x14ac:dyDescent="0.3">
      <c r="A449" s="831" t="s">
        <v>4218</v>
      </c>
      <c r="B449" s="832" t="s">
        <v>3665</v>
      </c>
      <c r="C449" s="832" t="s">
        <v>3661</v>
      </c>
      <c r="D449" s="832" t="s">
        <v>3722</v>
      </c>
      <c r="E449" s="832" t="s">
        <v>3723</v>
      </c>
      <c r="F449" s="849"/>
      <c r="G449" s="849"/>
      <c r="H449" s="849"/>
      <c r="I449" s="849"/>
      <c r="J449" s="849">
        <v>2</v>
      </c>
      <c r="K449" s="849">
        <v>242</v>
      </c>
      <c r="L449" s="849"/>
      <c r="M449" s="849">
        <v>121</v>
      </c>
      <c r="N449" s="849"/>
      <c r="O449" s="849"/>
      <c r="P449" s="837"/>
      <c r="Q449" s="850"/>
    </row>
    <row r="450" spans="1:17" ht="14.4" customHeight="1" x14ac:dyDescent="0.3">
      <c r="A450" s="831" t="s">
        <v>4218</v>
      </c>
      <c r="B450" s="832" t="s">
        <v>3665</v>
      </c>
      <c r="C450" s="832" t="s">
        <v>3661</v>
      </c>
      <c r="D450" s="832" t="s">
        <v>3803</v>
      </c>
      <c r="E450" s="832" t="s">
        <v>3801</v>
      </c>
      <c r="F450" s="849">
        <v>43</v>
      </c>
      <c r="G450" s="849">
        <v>32035</v>
      </c>
      <c r="H450" s="849">
        <v>1</v>
      </c>
      <c r="I450" s="849">
        <v>745</v>
      </c>
      <c r="J450" s="849">
        <v>27</v>
      </c>
      <c r="K450" s="849">
        <v>20142</v>
      </c>
      <c r="L450" s="849">
        <v>0.62874980490088961</v>
      </c>
      <c r="M450" s="849">
        <v>746</v>
      </c>
      <c r="N450" s="849">
        <v>12</v>
      </c>
      <c r="O450" s="849">
        <v>8976</v>
      </c>
      <c r="P450" s="837">
        <v>0.2801935383174653</v>
      </c>
      <c r="Q450" s="850">
        <v>748</v>
      </c>
    </row>
    <row r="451" spans="1:17" ht="14.4" customHeight="1" x14ac:dyDescent="0.3">
      <c r="A451" s="831" t="s">
        <v>4218</v>
      </c>
      <c r="B451" s="832" t="s">
        <v>3665</v>
      </c>
      <c r="C451" s="832" t="s">
        <v>3661</v>
      </c>
      <c r="D451" s="832" t="s">
        <v>3827</v>
      </c>
      <c r="E451" s="832" t="s">
        <v>3828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59</v>
      </c>
      <c r="P451" s="837"/>
      <c r="Q451" s="850">
        <v>59</v>
      </c>
    </row>
    <row r="452" spans="1:17" ht="14.4" customHeight="1" x14ac:dyDescent="0.3">
      <c r="A452" s="831" t="s">
        <v>4218</v>
      </c>
      <c r="B452" s="832" t="s">
        <v>3665</v>
      </c>
      <c r="C452" s="832" t="s">
        <v>3661</v>
      </c>
      <c r="D452" s="832" t="s">
        <v>3804</v>
      </c>
      <c r="E452" s="832" t="s">
        <v>3805</v>
      </c>
      <c r="F452" s="849">
        <v>10</v>
      </c>
      <c r="G452" s="849">
        <v>5430</v>
      </c>
      <c r="H452" s="849">
        <v>1</v>
      </c>
      <c r="I452" s="849">
        <v>543</v>
      </c>
      <c r="J452" s="849"/>
      <c r="K452" s="849"/>
      <c r="L452" s="849"/>
      <c r="M452" s="849"/>
      <c r="N452" s="849">
        <v>5</v>
      </c>
      <c r="O452" s="849">
        <v>2730</v>
      </c>
      <c r="P452" s="837">
        <v>0.50276243093922657</v>
      </c>
      <c r="Q452" s="850">
        <v>546</v>
      </c>
    </row>
    <row r="453" spans="1:17" ht="14.4" customHeight="1" x14ac:dyDescent="0.3">
      <c r="A453" s="831" t="s">
        <v>4218</v>
      </c>
      <c r="B453" s="832" t="s">
        <v>3665</v>
      </c>
      <c r="C453" s="832" t="s">
        <v>3661</v>
      </c>
      <c r="D453" s="832" t="s">
        <v>3759</v>
      </c>
      <c r="E453" s="832" t="s">
        <v>3760</v>
      </c>
      <c r="F453" s="849">
        <v>21</v>
      </c>
      <c r="G453" s="849">
        <v>6447</v>
      </c>
      <c r="H453" s="849">
        <v>1</v>
      </c>
      <c r="I453" s="849">
        <v>307</v>
      </c>
      <c r="J453" s="849">
        <v>33</v>
      </c>
      <c r="K453" s="849">
        <v>10164</v>
      </c>
      <c r="L453" s="849">
        <v>1.5765472312703583</v>
      </c>
      <c r="M453" s="849">
        <v>308</v>
      </c>
      <c r="N453" s="849">
        <v>35</v>
      </c>
      <c r="O453" s="849">
        <v>10850</v>
      </c>
      <c r="P453" s="837">
        <v>1.6829533116178068</v>
      </c>
      <c r="Q453" s="850">
        <v>310</v>
      </c>
    </row>
    <row r="454" spans="1:17" ht="14.4" customHeight="1" x14ac:dyDescent="0.3">
      <c r="A454" s="831" t="s">
        <v>4218</v>
      </c>
      <c r="B454" s="832" t="s">
        <v>3665</v>
      </c>
      <c r="C454" s="832" t="s">
        <v>3661</v>
      </c>
      <c r="D454" s="832" t="s">
        <v>3761</v>
      </c>
      <c r="E454" s="832" t="s">
        <v>3756</v>
      </c>
      <c r="F454" s="849">
        <v>19</v>
      </c>
      <c r="G454" s="849">
        <v>3382</v>
      </c>
      <c r="H454" s="849">
        <v>1</v>
      </c>
      <c r="I454" s="849">
        <v>178</v>
      </c>
      <c r="J454" s="849">
        <v>9</v>
      </c>
      <c r="K454" s="849">
        <v>1611</v>
      </c>
      <c r="L454" s="849">
        <v>0.47634535777646364</v>
      </c>
      <c r="M454" s="849">
        <v>179</v>
      </c>
      <c r="N454" s="849">
        <v>9</v>
      </c>
      <c r="O454" s="849">
        <v>1611</v>
      </c>
      <c r="P454" s="837">
        <v>0.47634535777646364</v>
      </c>
      <c r="Q454" s="850">
        <v>179</v>
      </c>
    </row>
    <row r="455" spans="1:17" ht="14.4" customHeight="1" x14ac:dyDescent="0.3">
      <c r="A455" s="831" t="s">
        <v>4218</v>
      </c>
      <c r="B455" s="832" t="s">
        <v>3665</v>
      </c>
      <c r="C455" s="832" t="s">
        <v>3661</v>
      </c>
      <c r="D455" s="832" t="s">
        <v>3762</v>
      </c>
      <c r="E455" s="832" t="s">
        <v>3760</v>
      </c>
      <c r="F455" s="849">
        <v>40</v>
      </c>
      <c r="G455" s="849">
        <v>15200</v>
      </c>
      <c r="H455" s="849">
        <v>1</v>
      </c>
      <c r="I455" s="849">
        <v>380</v>
      </c>
      <c r="J455" s="849">
        <v>28</v>
      </c>
      <c r="K455" s="849">
        <v>10668</v>
      </c>
      <c r="L455" s="849">
        <v>0.70184210526315793</v>
      </c>
      <c r="M455" s="849">
        <v>381</v>
      </c>
      <c r="N455" s="849">
        <v>32</v>
      </c>
      <c r="O455" s="849">
        <v>12320</v>
      </c>
      <c r="P455" s="837">
        <v>0.81052631578947365</v>
      </c>
      <c r="Q455" s="850">
        <v>385</v>
      </c>
    </row>
    <row r="456" spans="1:17" ht="14.4" customHeight="1" x14ac:dyDescent="0.3">
      <c r="A456" s="831" t="s">
        <v>4218</v>
      </c>
      <c r="B456" s="832" t="s">
        <v>3665</v>
      </c>
      <c r="C456" s="832" t="s">
        <v>3661</v>
      </c>
      <c r="D456" s="832" t="s">
        <v>3730</v>
      </c>
      <c r="E456" s="832" t="s">
        <v>3731</v>
      </c>
      <c r="F456" s="849">
        <v>61</v>
      </c>
      <c r="G456" s="849">
        <v>37759</v>
      </c>
      <c r="H456" s="849">
        <v>1</v>
      </c>
      <c r="I456" s="849">
        <v>619</v>
      </c>
      <c r="J456" s="849">
        <v>72</v>
      </c>
      <c r="K456" s="849">
        <v>44640</v>
      </c>
      <c r="L456" s="849">
        <v>1.1822346990121559</v>
      </c>
      <c r="M456" s="849">
        <v>620</v>
      </c>
      <c r="N456" s="849">
        <v>88</v>
      </c>
      <c r="O456" s="849">
        <v>54736</v>
      </c>
      <c r="P456" s="837">
        <v>1.4496146614052279</v>
      </c>
      <c r="Q456" s="850">
        <v>622</v>
      </c>
    </row>
    <row r="457" spans="1:17" ht="14.4" customHeight="1" x14ac:dyDescent="0.3">
      <c r="A457" s="831" t="s">
        <v>4218</v>
      </c>
      <c r="B457" s="832" t="s">
        <v>3665</v>
      </c>
      <c r="C457" s="832" t="s">
        <v>3661</v>
      </c>
      <c r="D457" s="832" t="s">
        <v>3829</v>
      </c>
      <c r="E457" s="832" t="s">
        <v>3830</v>
      </c>
      <c r="F457" s="849">
        <v>5</v>
      </c>
      <c r="G457" s="849">
        <v>500</v>
      </c>
      <c r="H457" s="849">
        <v>1</v>
      </c>
      <c r="I457" s="849">
        <v>100</v>
      </c>
      <c r="J457" s="849">
        <v>3</v>
      </c>
      <c r="K457" s="849">
        <v>300</v>
      </c>
      <c r="L457" s="849">
        <v>0.6</v>
      </c>
      <c r="M457" s="849">
        <v>100</v>
      </c>
      <c r="N457" s="849"/>
      <c r="O457" s="849"/>
      <c r="P457" s="837"/>
      <c r="Q457" s="850"/>
    </row>
    <row r="458" spans="1:17" ht="14.4" customHeight="1" x14ac:dyDescent="0.3">
      <c r="A458" s="831" t="s">
        <v>4218</v>
      </c>
      <c r="B458" s="832" t="s">
        <v>3665</v>
      </c>
      <c r="C458" s="832" t="s">
        <v>3661</v>
      </c>
      <c r="D458" s="832" t="s">
        <v>3806</v>
      </c>
      <c r="E458" s="832" t="s">
        <v>3801</v>
      </c>
      <c r="F458" s="849"/>
      <c r="G458" s="849"/>
      <c r="H458" s="849"/>
      <c r="I458" s="849"/>
      <c r="J458" s="849">
        <v>6</v>
      </c>
      <c r="K458" s="849">
        <v>6216</v>
      </c>
      <c r="L458" s="849"/>
      <c r="M458" s="849">
        <v>1036</v>
      </c>
      <c r="N458" s="849"/>
      <c r="O458" s="849"/>
      <c r="P458" s="837"/>
      <c r="Q458" s="850"/>
    </row>
    <row r="459" spans="1:17" ht="14.4" customHeight="1" x14ac:dyDescent="0.3">
      <c r="A459" s="831" t="s">
        <v>4218</v>
      </c>
      <c r="B459" s="832" t="s">
        <v>3665</v>
      </c>
      <c r="C459" s="832" t="s">
        <v>3661</v>
      </c>
      <c r="D459" s="832" t="s">
        <v>3839</v>
      </c>
      <c r="E459" s="832" t="s">
        <v>3801</v>
      </c>
      <c r="F459" s="849">
        <v>29</v>
      </c>
      <c r="G459" s="849">
        <v>25491</v>
      </c>
      <c r="H459" s="849">
        <v>1</v>
      </c>
      <c r="I459" s="849">
        <v>879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4218</v>
      </c>
      <c r="B460" s="832" t="s">
        <v>3665</v>
      </c>
      <c r="C460" s="832" t="s">
        <v>3661</v>
      </c>
      <c r="D460" s="832" t="s">
        <v>3840</v>
      </c>
      <c r="E460" s="832" t="s">
        <v>3808</v>
      </c>
      <c r="F460" s="849">
        <v>377</v>
      </c>
      <c r="G460" s="849">
        <v>200187</v>
      </c>
      <c r="H460" s="849">
        <v>1</v>
      </c>
      <c r="I460" s="849">
        <v>531</v>
      </c>
      <c r="J460" s="849">
        <v>472</v>
      </c>
      <c r="K460" s="849">
        <v>251104</v>
      </c>
      <c r="L460" s="849">
        <v>1.2543471853816681</v>
      </c>
      <c r="M460" s="849">
        <v>532</v>
      </c>
      <c r="N460" s="849">
        <v>623</v>
      </c>
      <c r="O460" s="849">
        <v>332682</v>
      </c>
      <c r="P460" s="837">
        <v>1.6618561644862053</v>
      </c>
      <c r="Q460" s="850">
        <v>534</v>
      </c>
    </row>
    <row r="461" spans="1:17" ht="14.4" customHeight="1" x14ac:dyDescent="0.3">
      <c r="A461" s="831" t="s">
        <v>4218</v>
      </c>
      <c r="B461" s="832" t="s">
        <v>3665</v>
      </c>
      <c r="C461" s="832" t="s">
        <v>3661</v>
      </c>
      <c r="D461" s="832" t="s">
        <v>3807</v>
      </c>
      <c r="E461" s="832" t="s">
        <v>3808</v>
      </c>
      <c r="F461" s="849">
        <v>7</v>
      </c>
      <c r="G461" s="849">
        <v>5768</v>
      </c>
      <c r="H461" s="849">
        <v>1</v>
      </c>
      <c r="I461" s="849">
        <v>824</v>
      </c>
      <c r="J461" s="849">
        <v>10</v>
      </c>
      <c r="K461" s="849">
        <v>8250</v>
      </c>
      <c r="L461" s="849">
        <v>1.4303051317614424</v>
      </c>
      <c r="M461" s="849">
        <v>825</v>
      </c>
      <c r="N461" s="849"/>
      <c r="O461" s="849"/>
      <c r="P461" s="837"/>
      <c r="Q461" s="850"/>
    </row>
    <row r="462" spans="1:17" ht="14.4" customHeight="1" x14ac:dyDescent="0.3">
      <c r="A462" s="831" t="s">
        <v>4218</v>
      </c>
      <c r="B462" s="832" t="s">
        <v>3665</v>
      </c>
      <c r="C462" s="832" t="s">
        <v>3661</v>
      </c>
      <c r="D462" s="832" t="s">
        <v>3831</v>
      </c>
      <c r="E462" s="832" t="s">
        <v>3808</v>
      </c>
      <c r="F462" s="849">
        <v>138</v>
      </c>
      <c r="G462" s="849">
        <v>83352</v>
      </c>
      <c r="H462" s="849">
        <v>1</v>
      </c>
      <c r="I462" s="849">
        <v>604</v>
      </c>
      <c r="J462" s="849">
        <v>118</v>
      </c>
      <c r="K462" s="849">
        <v>71390</v>
      </c>
      <c r="L462" s="849">
        <v>0.85648814665514927</v>
      </c>
      <c r="M462" s="849">
        <v>605</v>
      </c>
      <c r="N462" s="849">
        <v>124</v>
      </c>
      <c r="O462" s="849">
        <v>75516</v>
      </c>
      <c r="P462" s="837">
        <v>0.90598905845090705</v>
      </c>
      <c r="Q462" s="850">
        <v>609</v>
      </c>
    </row>
    <row r="463" spans="1:17" ht="14.4" customHeight="1" x14ac:dyDescent="0.3">
      <c r="A463" s="831" t="s">
        <v>4218</v>
      </c>
      <c r="B463" s="832" t="s">
        <v>3665</v>
      </c>
      <c r="C463" s="832" t="s">
        <v>3661</v>
      </c>
      <c r="D463" s="832" t="s">
        <v>3766</v>
      </c>
      <c r="E463" s="832" t="s">
        <v>3743</v>
      </c>
      <c r="F463" s="849">
        <v>1</v>
      </c>
      <c r="G463" s="849">
        <v>404</v>
      </c>
      <c r="H463" s="849">
        <v>1</v>
      </c>
      <c r="I463" s="849">
        <v>404</v>
      </c>
      <c r="J463" s="849"/>
      <c r="K463" s="849"/>
      <c r="L463" s="849"/>
      <c r="M463" s="849"/>
      <c r="N463" s="849">
        <v>1</v>
      </c>
      <c r="O463" s="849">
        <v>409</v>
      </c>
      <c r="P463" s="837">
        <v>1.0123762376237624</v>
      </c>
      <c r="Q463" s="850">
        <v>409</v>
      </c>
    </row>
    <row r="464" spans="1:17" ht="14.4" customHeight="1" x14ac:dyDescent="0.3">
      <c r="A464" s="831" t="s">
        <v>4218</v>
      </c>
      <c r="B464" s="832" t="s">
        <v>3665</v>
      </c>
      <c r="C464" s="832" t="s">
        <v>3661</v>
      </c>
      <c r="D464" s="832" t="s">
        <v>4220</v>
      </c>
      <c r="E464" s="832" t="s">
        <v>3808</v>
      </c>
      <c r="F464" s="849"/>
      <c r="G464" s="849"/>
      <c r="H464" s="849"/>
      <c r="I464" s="849"/>
      <c r="J464" s="849"/>
      <c r="K464" s="849"/>
      <c r="L464" s="849"/>
      <c r="M464" s="849"/>
      <c r="N464" s="849">
        <v>2</v>
      </c>
      <c r="O464" s="849">
        <v>1506</v>
      </c>
      <c r="P464" s="837"/>
      <c r="Q464" s="850">
        <v>753</v>
      </c>
    </row>
    <row r="465" spans="1:17" ht="14.4" customHeight="1" x14ac:dyDescent="0.3">
      <c r="A465" s="831" t="s">
        <v>4221</v>
      </c>
      <c r="B465" s="832" t="s">
        <v>3665</v>
      </c>
      <c r="C465" s="832" t="s">
        <v>3690</v>
      </c>
      <c r="D465" s="832" t="s">
        <v>3738</v>
      </c>
      <c r="E465" s="832" t="s">
        <v>3739</v>
      </c>
      <c r="F465" s="849">
        <v>2</v>
      </c>
      <c r="G465" s="849">
        <v>1809.5</v>
      </c>
      <c r="H465" s="849">
        <v>1</v>
      </c>
      <c r="I465" s="849">
        <v>904.75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4221</v>
      </c>
      <c r="B466" s="832" t="s">
        <v>3665</v>
      </c>
      <c r="C466" s="832" t="s">
        <v>3661</v>
      </c>
      <c r="D466" s="832" t="s">
        <v>3710</v>
      </c>
      <c r="E466" s="832" t="s">
        <v>3711</v>
      </c>
      <c r="F466" s="849">
        <v>5</v>
      </c>
      <c r="G466" s="849">
        <v>1255</v>
      </c>
      <c r="H466" s="849">
        <v>1</v>
      </c>
      <c r="I466" s="849">
        <v>251</v>
      </c>
      <c r="J466" s="849">
        <v>13</v>
      </c>
      <c r="K466" s="849">
        <v>3276</v>
      </c>
      <c r="L466" s="849">
        <v>2.6103585657370516</v>
      </c>
      <c r="M466" s="849">
        <v>252</v>
      </c>
      <c r="N466" s="849">
        <v>4</v>
      </c>
      <c r="O466" s="849">
        <v>1016</v>
      </c>
      <c r="P466" s="837">
        <v>0.80956175298804778</v>
      </c>
      <c r="Q466" s="850">
        <v>254</v>
      </c>
    </row>
    <row r="467" spans="1:17" ht="14.4" customHeight="1" x14ac:dyDescent="0.3">
      <c r="A467" s="831" t="s">
        <v>4221</v>
      </c>
      <c r="B467" s="832" t="s">
        <v>3665</v>
      </c>
      <c r="C467" s="832" t="s">
        <v>3661</v>
      </c>
      <c r="D467" s="832" t="s">
        <v>3740</v>
      </c>
      <c r="E467" s="832" t="s">
        <v>3741</v>
      </c>
      <c r="F467" s="849">
        <v>3</v>
      </c>
      <c r="G467" s="849">
        <v>378</v>
      </c>
      <c r="H467" s="849">
        <v>1</v>
      </c>
      <c r="I467" s="849">
        <v>126</v>
      </c>
      <c r="J467" s="849">
        <v>1</v>
      </c>
      <c r="K467" s="849">
        <v>127</v>
      </c>
      <c r="L467" s="849">
        <v>0.33597883597883599</v>
      </c>
      <c r="M467" s="849">
        <v>127</v>
      </c>
      <c r="N467" s="849">
        <v>1</v>
      </c>
      <c r="O467" s="849">
        <v>126</v>
      </c>
      <c r="P467" s="837">
        <v>0.33333333333333331</v>
      </c>
      <c r="Q467" s="850">
        <v>126</v>
      </c>
    </row>
    <row r="468" spans="1:17" ht="14.4" customHeight="1" x14ac:dyDescent="0.3">
      <c r="A468" s="831" t="s">
        <v>4221</v>
      </c>
      <c r="B468" s="832" t="s">
        <v>3665</v>
      </c>
      <c r="C468" s="832" t="s">
        <v>3661</v>
      </c>
      <c r="D468" s="832" t="s">
        <v>3744</v>
      </c>
      <c r="E468" s="832" t="s">
        <v>3745</v>
      </c>
      <c r="F468" s="849">
        <v>2</v>
      </c>
      <c r="G468" s="849">
        <v>990</v>
      </c>
      <c r="H468" s="849">
        <v>1</v>
      </c>
      <c r="I468" s="849">
        <v>495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4221</v>
      </c>
      <c r="B469" s="832" t="s">
        <v>3665</v>
      </c>
      <c r="C469" s="832" t="s">
        <v>3661</v>
      </c>
      <c r="D469" s="832" t="s">
        <v>3746</v>
      </c>
      <c r="E469" s="832" t="s">
        <v>3745</v>
      </c>
      <c r="F469" s="849">
        <v>2</v>
      </c>
      <c r="G469" s="849">
        <v>1136</v>
      </c>
      <c r="H469" s="849">
        <v>1</v>
      </c>
      <c r="I469" s="849">
        <v>568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4221</v>
      </c>
      <c r="B470" s="832" t="s">
        <v>3665</v>
      </c>
      <c r="C470" s="832" t="s">
        <v>3661</v>
      </c>
      <c r="D470" s="832" t="s">
        <v>3800</v>
      </c>
      <c r="E470" s="832" t="s">
        <v>3801</v>
      </c>
      <c r="F470" s="849">
        <v>3</v>
      </c>
      <c r="G470" s="849">
        <v>2454</v>
      </c>
      <c r="H470" s="849">
        <v>1</v>
      </c>
      <c r="I470" s="849">
        <v>818</v>
      </c>
      <c r="J470" s="849">
        <v>5</v>
      </c>
      <c r="K470" s="849">
        <v>4095</v>
      </c>
      <c r="L470" s="849">
        <v>1.6687041564792175</v>
      </c>
      <c r="M470" s="849">
        <v>819</v>
      </c>
      <c r="N470" s="849"/>
      <c r="O470" s="849"/>
      <c r="P470" s="837"/>
      <c r="Q470" s="850"/>
    </row>
    <row r="471" spans="1:17" ht="14.4" customHeight="1" x14ac:dyDescent="0.3">
      <c r="A471" s="831" t="s">
        <v>4221</v>
      </c>
      <c r="B471" s="832" t="s">
        <v>3665</v>
      </c>
      <c r="C471" s="832" t="s">
        <v>3661</v>
      </c>
      <c r="D471" s="832" t="s">
        <v>3752</v>
      </c>
      <c r="E471" s="832" t="s">
        <v>3731</v>
      </c>
      <c r="F471" s="849">
        <v>2</v>
      </c>
      <c r="G471" s="849">
        <v>1456</v>
      </c>
      <c r="H471" s="849">
        <v>1</v>
      </c>
      <c r="I471" s="849">
        <v>728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4221</v>
      </c>
      <c r="B472" s="832" t="s">
        <v>3665</v>
      </c>
      <c r="C472" s="832" t="s">
        <v>3661</v>
      </c>
      <c r="D472" s="832" t="s">
        <v>3755</v>
      </c>
      <c r="E472" s="832" t="s">
        <v>3756</v>
      </c>
      <c r="F472" s="849">
        <v>3</v>
      </c>
      <c r="G472" s="849">
        <v>645</v>
      </c>
      <c r="H472" s="849">
        <v>1</v>
      </c>
      <c r="I472" s="849">
        <v>215</v>
      </c>
      <c r="J472" s="849">
        <v>1</v>
      </c>
      <c r="K472" s="849">
        <v>215</v>
      </c>
      <c r="L472" s="849">
        <v>0.33333333333333331</v>
      </c>
      <c r="M472" s="849">
        <v>215</v>
      </c>
      <c r="N472" s="849"/>
      <c r="O472" s="849"/>
      <c r="P472" s="837"/>
      <c r="Q472" s="850"/>
    </row>
    <row r="473" spans="1:17" ht="14.4" customHeight="1" x14ac:dyDescent="0.3">
      <c r="A473" s="831" t="s">
        <v>4221</v>
      </c>
      <c r="B473" s="832" t="s">
        <v>3665</v>
      </c>
      <c r="C473" s="832" t="s">
        <v>3661</v>
      </c>
      <c r="D473" s="832" t="s">
        <v>3757</v>
      </c>
      <c r="E473" s="832" t="s">
        <v>3758</v>
      </c>
      <c r="F473" s="849">
        <v>13</v>
      </c>
      <c r="G473" s="849">
        <v>1105</v>
      </c>
      <c r="H473" s="849">
        <v>1</v>
      </c>
      <c r="I473" s="849">
        <v>85</v>
      </c>
      <c r="J473" s="849">
        <v>5</v>
      </c>
      <c r="K473" s="849">
        <v>430</v>
      </c>
      <c r="L473" s="849">
        <v>0.38914027149321267</v>
      </c>
      <c r="M473" s="849">
        <v>86</v>
      </c>
      <c r="N473" s="849">
        <v>3</v>
      </c>
      <c r="O473" s="849">
        <v>264</v>
      </c>
      <c r="P473" s="837">
        <v>0.23891402714932128</v>
      </c>
      <c r="Q473" s="850">
        <v>88</v>
      </c>
    </row>
    <row r="474" spans="1:17" ht="14.4" customHeight="1" x14ac:dyDescent="0.3">
      <c r="A474" s="831" t="s">
        <v>4221</v>
      </c>
      <c r="B474" s="832" t="s">
        <v>3665</v>
      </c>
      <c r="C474" s="832" t="s">
        <v>3661</v>
      </c>
      <c r="D474" s="832" t="s">
        <v>3802</v>
      </c>
      <c r="E474" s="832" t="s">
        <v>3801</v>
      </c>
      <c r="F474" s="849">
        <v>10</v>
      </c>
      <c r="G474" s="849">
        <v>9520</v>
      </c>
      <c r="H474" s="849">
        <v>1</v>
      </c>
      <c r="I474" s="849">
        <v>952</v>
      </c>
      <c r="J474" s="849"/>
      <c r="K474" s="849"/>
      <c r="L474" s="849"/>
      <c r="M474" s="849"/>
      <c r="N474" s="849">
        <v>3</v>
      </c>
      <c r="O474" s="849">
        <v>2868</v>
      </c>
      <c r="P474" s="837">
        <v>0.30126050420168066</v>
      </c>
      <c r="Q474" s="850">
        <v>956</v>
      </c>
    </row>
    <row r="475" spans="1:17" ht="14.4" customHeight="1" x14ac:dyDescent="0.3">
      <c r="A475" s="831" t="s">
        <v>4221</v>
      </c>
      <c r="B475" s="832" t="s">
        <v>3665</v>
      </c>
      <c r="C475" s="832" t="s">
        <v>3661</v>
      </c>
      <c r="D475" s="832" t="s">
        <v>3804</v>
      </c>
      <c r="E475" s="832" t="s">
        <v>3805</v>
      </c>
      <c r="F475" s="849">
        <v>7</v>
      </c>
      <c r="G475" s="849">
        <v>3801</v>
      </c>
      <c r="H475" s="849">
        <v>1</v>
      </c>
      <c r="I475" s="849">
        <v>543</v>
      </c>
      <c r="J475" s="849"/>
      <c r="K475" s="849"/>
      <c r="L475" s="849"/>
      <c r="M475" s="849"/>
      <c r="N475" s="849">
        <v>3</v>
      </c>
      <c r="O475" s="849">
        <v>1638</v>
      </c>
      <c r="P475" s="837">
        <v>0.43093922651933703</v>
      </c>
      <c r="Q475" s="850">
        <v>546</v>
      </c>
    </row>
    <row r="476" spans="1:17" ht="14.4" customHeight="1" x14ac:dyDescent="0.3">
      <c r="A476" s="831" t="s">
        <v>4221</v>
      </c>
      <c r="B476" s="832" t="s">
        <v>3665</v>
      </c>
      <c r="C476" s="832" t="s">
        <v>3661</v>
      </c>
      <c r="D476" s="832" t="s">
        <v>3759</v>
      </c>
      <c r="E476" s="832" t="s">
        <v>3760</v>
      </c>
      <c r="F476" s="849">
        <v>2</v>
      </c>
      <c r="G476" s="849">
        <v>614</v>
      </c>
      <c r="H476" s="849">
        <v>1</v>
      </c>
      <c r="I476" s="849">
        <v>307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4221</v>
      </c>
      <c r="B477" s="832" t="s">
        <v>3665</v>
      </c>
      <c r="C477" s="832" t="s">
        <v>3661</v>
      </c>
      <c r="D477" s="832" t="s">
        <v>3763</v>
      </c>
      <c r="E477" s="832" t="s">
        <v>3764</v>
      </c>
      <c r="F477" s="849">
        <v>5</v>
      </c>
      <c r="G477" s="849">
        <v>1360</v>
      </c>
      <c r="H477" s="849">
        <v>1</v>
      </c>
      <c r="I477" s="849">
        <v>272</v>
      </c>
      <c r="J477" s="849">
        <v>5</v>
      </c>
      <c r="K477" s="849">
        <v>1365</v>
      </c>
      <c r="L477" s="849">
        <v>1.0036764705882353</v>
      </c>
      <c r="M477" s="849">
        <v>273</v>
      </c>
      <c r="N477" s="849">
        <v>2</v>
      </c>
      <c r="O477" s="849">
        <v>550</v>
      </c>
      <c r="P477" s="837">
        <v>0.40441176470588236</v>
      </c>
      <c r="Q477" s="850">
        <v>275</v>
      </c>
    </row>
    <row r="478" spans="1:17" ht="14.4" customHeight="1" x14ac:dyDescent="0.3">
      <c r="A478" s="831" t="s">
        <v>4221</v>
      </c>
      <c r="B478" s="832" t="s">
        <v>3665</v>
      </c>
      <c r="C478" s="832" t="s">
        <v>3661</v>
      </c>
      <c r="D478" s="832" t="s">
        <v>3829</v>
      </c>
      <c r="E478" s="832" t="s">
        <v>3830</v>
      </c>
      <c r="F478" s="849">
        <v>1</v>
      </c>
      <c r="G478" s="849">
        <v>100</v>
      </c>
      <c r="H478" s="849">
        <v>1</v>
      </c>
      <c r="I478" s="849">
        <v>100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4221</v>
      </c>
      <c r="B479" s="832" t="s">
        <v>3665</v>
      </c>
      <c r="C479" s="832" t="s">
        <v>3661</v>
      </c>
      <c r="D479" s="832" t="s">
        <v>3766</v>
      </c>
      <c r="E479" s="832" t="s">
        <v>3743</v>
      </c>
      <c r="F479" s="849"/>
      <c r="G479" s="849"/>
      <c r="H479" s="849"/>
      <c r="I479" s="849"/>
      <c r="J479" s="849">
        <v>13</v>
      </c>
      <c r="K479" s="849">
        <v>5265</v>
      </c>
      <c r="L479" s="849"/>
      <c r="M479" s="849">
        <v>405</v>
      </c>
      <c r="N479" s="849">
        <v>2</v>
      </c>
      <c r="O479" s="849">
        <v>818</v>
      </c>
      <c r="P479" s="837"/>
      <c r="Q479" s="850">
        <v>409</v>
      </c>
    </row>
    <row r="480" spans="1:17" ht="14.4" customHeight="1" x14ac:dyDescent="0.3">
      <c r="A480" s="831" t="s">
        <v>4222</v>
      </c>
      <c r="B480" s="832" t="s">
        <v>3665</v>
      </c>
      <c r="C480" s="832" t="s">
        <v>3690</v>
      </c>
      <c r="D480" s="832" t="s">
        <v>3738</v>
      </c>
      <c r="E480" s="832" t="s">
        <v>3739</v>
      </c>
      <c r="F480" s="849">
        <v>25</v>
      </c>
      <c r="G480" s="849">
        <v>22618.75</v>
      </c>
      <c r="H480" s="849">
        <v>1</v>
      </c>
      <c r="I480" s="849">
        <v>904.75</v>
      </c>
      <c r="J480" s="849">
        <v>22</v>
      </c>
      <c r="K480" s="849">
        <v>19904.5</v>
      </c>
      <c r="L480" s="849">
        <v>0.88</v>
      </c>
      <c r="M480" s="849">
        <v>904.75</v>
      </c>
      <c r="N480" s="849"/>
      <c r="O480" s="849"/>
      <c r="P480" s="837"/>
      <c r="Q480" s="850"/>
    </row>
    <row r="481" spans="1:17" ht="14.4" customHeight="1" x14ac:dyDescent="0.3">
      <c r="A481" s="831" t="s">
        <v>4222</v>
      </c>
      <c r="B481" s="832" t="s">
        <v>3665</v>
      </c>
      <c r="C481" s="832" t="s">
        <v>3661</v>
      </c>
      <c r="D481" s="832" t="s">
        <v>3798</v>
      </c>
      <c r="E481" s="832" t="s">
        <v>3799</v>
      </c>
      <c r="F481" s="849">
        <v>2</v>
      </c>
      <c r="G481" s="849">
        <v>392</v>
      </c>
      <c r="H481" s="849">
        <v>1</v>
      </c>
      <c r="I481" s="849">
        <v>196</v>
      </c>
      <c r="J481" s="849"/>
      <c r="K481" s="849"/>
      <c r="L481" s="849"/>
      <c r="M481" s="849"/>
      <c r="N481" s="849">
        <v>1</v>
      </c>
      <c r="O481" s="849">
        <v>199</v>
      </c>
      <c r="P481" s="837">
        <v>0.50765306122448983</v>
      </c>
      <c r="Q481" s="850">
        <v>199</v>
      </c>
    </row>
    <row r="482" spans="1:17" ht="14.4" customHeight="1" x14ac:dyDescent="0.3">
      <c r="A482" s="831" t="s">
        <v>4222</v>
      </c>
      <c r="B482" s="832" t="s">
        <v>3665</v>
      </c>
      <c r="C482" s="832" t="s">
        <v>3661</v>
      </c>
      <c r="D482" s="832" t="s">
        <v>3710</v>
      </c>
      <c r="E482" s="832" t="s">
        <v>3711</v>
      </c>
      <c r="F482" s="849">
        <v>558</v>
      </c>
      <c r="G482" s="849">
        <v>140058</v>
      </c>
      <c r="H482" s="849">
        <v>1</v>
      </c>
      <c r="I482" s="849">
        <v>251</v>
      </c>
      <c r="J482" s="849">
        <v>643</v>
      </c>
      <c r="K482" s="849">
        <v>162036</v>
      </c>
      <c r="L482" s="849">
        <v>1.1569207042796557</v>
      </c>
      <c r="M482" s="849">
        <v>252</v>
      </c>
      <c r="N482" s="849">
        <v>713</v>
      </c>
      <c r="O482" s="849">
        <v>181102</v>
      </c>
      <c r="P482" s="837">
        <v>1.2930500221336876</v>
      </c>
      <c r="Q482" s="850">
        <v>254</v>
      </c>
    </row>
    <row r="483" spans="1:17" ht="14.4" customHeight="1" x14ac:dyDescent="0.3">
      <c r="A483" s="831" t="s">
        <v>4222</v>
      </c>
      <c r="B483" s="832" t="s">
        <v>3665</v>
      </c>
      <c r="C483" s="832" t="s">
        <v>3661</v>
      </c>
      <c r="D483" s="832" t="s">
        <v>3740</v>
      </c>
      <c r="E483" s="832" t="s">
        <v>3741</v>
      </c>
      <c r="F483" s="849">
        <v>846</v>
      </c>
      <c r="G483" s="849">
        <v>106596</v>
      </c>
      <c r="H483" s="849">
        <v>1</v>
      </c>
      <c r="I483" s="849">
        <v>126</v>
      </c>
      <c r="J483" s="849">
        <v>973</v>
      </c>
      <c r="K483" s="849">
        <v>123571</v>
      </c>
      <c r="L483" s="849">
        <v>1.1592461255581823</v>
      </c>
      <c r="M483" s="849">
        <v>127</v>
      </c>
      <c r="N483" s="849">
        <v>1203</v>
      </c>
      <c r="O483" s="849">
        <v>151578</v>
      </c>
      <c r="P483" s="837">
        <v>1.4219858156028369</v>
      </c>
      <c r="Q483" s="850">
        <v>126</v>
      </c>
    </row>
    <row r="484" spans="1:17" ht="14.4" customHeight="1" x14ac:dyDescent="0.3">
      <c r="A484" s="831" t="s">
        <v>4222</v>
      </c>
      <c r="B484" s="832" t="s">
        <v>3665</v>
      </c>
      <c r="C484" s="832" t="s">
        <v>3661</v>
      </c>
      <c r="D484" s="832" t="s">
        <v>3742</v>
      </c>
      <c r="E484" s="832" t="s">
        <v>3743</v>
      </c>
      <c r="F484" s="849">
        <v>5</v>
      </c>
      <c r="G484" s="849">
        <v>1655</v>
      </c>
      <c r="H484" s="849">
        <v>1</v>
      </c>
      <c r="I484" s="849">
        <v>331</v>
      </c>
      <c r="J484" s="849"/>
      <c r="K484" s="849"/>
      <c r="L484" s="849"/>
      <c r="M484" s="849"/>
      <c r="N484" s="849">
        <v>4</v>
      </c>
      <c r="O484" s="849">
        <v>1336</v>
      </c>
      <c r="P484" s="837">
        <v>0.80725075528700907</v>
      </c>
      <c r="Q484" s="850">
        <v>334</v>
      </c>
    </row>
    <row r="485" spans="1:17" ht="14.4" customHeight="1" x14ac:dyDescent="0.3">
      <c r="A485" s="831" t="s">
        <v>4222</v>
      </c>
      <c r="B485" s="832" t="s">
        <v>3665</v>
      </c>
      <c r="C485" s="832" t="s">
        <v>3661</v>
      </c>
      <c r="D485" s="832" t="s">
        <v>3744</v>
      </c>
      <c r="E485" s="832" t="s">
        <v>3745</v>
      </c>
      <c r="F485" s="849">
        <v>40</v>
      </c>
      <c r="G485" s="849">
        <v>19800</v>
      </c>
      <c r="H485" s="849">
        <v>1</v>
      </c>
      <c r="I485" s="849">
        <v>495</v>
      </c>
      <c r="J485" s="849">
        <v>24</v>
      </c>
      <c r="K485" s="849">
        <v>11904</v>
      </c>
      <c r="L485" s="849">
        <v>0.6012121212121212</v>
      </c>
      <c r="M485" s="849">
        <v>496</v>
      </c>
      <c r="N485" s="849">
        <v>67</v>
      </c>
      <c r="O485" s="849">
        <v>33366</v>
      </c>
      <c r="P485" s="837">
        <v>1.6851515151515151</v>
      </c>
      <c r="Q485" s="850">
        <v>498</v>
      </c>
    </row>
    <row r="486" spans="1:17" ht="14.4" customHeight="1" x14ac:dyDescent="0.3">
      <c r="A486" s="831" t="s">
        <v>4222</v>
      </c>
      <c r="B486" s="832" t="s">
        <v>3665</v>
      </c>
      <c r="C486" s="832" t="s">
        <v>3661</v>
      </c>
      <c r="D486" s="832" t="s">
        <v>3769</v>
      </c>
      <c r="E486" s="832" t="s">
        <v>3748</v>
      </c>
      <c r="F486" s="849"/>
      <c r="G486" s="849"/>
      <c r="H486" s="849"/>
      <c r="I486" s="849"/>
      <c r="J486" s="849">
        <v>34</v>
      </c>
      <c r="K486" s="849">
        <v>23426</v>
      </c>
      <c r="L486" s="849"/>
      <c r="M486" s="849">
        <v>689</v>
      </c>
      <c r="N486" s="849">
        <v>59</v>
      </c>
      <c r="O486" s="849">
        <v>40769</v>
      </c>
      <c r="P486" s="837"/>
      <c r="Q486" s="850">
        <v>691</v>
      </c>
    </row>
    <row r="487" spans="1:17" ht="14.4" customHeight="1" x14ac:dyDescent="0.3">
      <c r="A487" s="831" t="s">
        <v>4222</v>
      </c>
      <c r="B487" s="832" t="s">
        <v>3665</v>
      </c>
      <c r="C487" s="832" t="s">
        <v>3661</v>
      </c>
      <c r="D487" s="832" t="s">
        <v>3746</v>
      </c>
      <c r="E487" s="832" t="s">
        <v>3745</v>
      </c>
      <c r="F487" s="849">
        <v>85</v>
      </c>
      <c r="G487" s="849">
        <v>48280</v>
      </c>
      <c r="H487" s="849">
        <v>1</v>
      </c>
      <c r="I487" s="849">
        <v>568</v>
      </c>
      <c r="J487" s="849">
        <v>147</v>
      </c>
      <c r="K487" s="849">
        <v>83643</v>
      </c>
      <c r="L487" s="849">
        <v>1.7324565037282518</v>
      </c>
      <c r="M487" s="849">
        <v>569</v>
      </c>
      <c r="N487" s="849">
        <v>116</v>
      </c>
      <c r="O487" s="849">
        <v>66468</v>
      </c>
      <c r="P487" s="837">
        <v>1.3767191383595692</v>
      </c>
      <c r="Q487" s="850">
        <v>573</v>
      </c>
    </row>
    <row r="488" spans="1:17" ht="14.4" customHeight="1" x14ac:dyDescent="0.3">
      <c r="A488" s="831" t="s">
        <v>4222</v>
      </c>
      <c r="B488" s="832" t="s">
        <v>3665</v>
      </c>
      <c r="C488" s="832" t="s">
        <v>3661</v>
      </c>
      <c r="D488" s="832" t="s">
        <v>3747</v>
      </c>
      <c r="E488" s="832" t="s">
        <v>3748</v>
      </c>
      <c r="F488" s="849">
        <v>48</v>
      </c>
      <c r="G488" s="849">
        <v>36528</v>
      </c>
      <c r="H488" s="849">
        <v>1</v>
      </c>
      <c r="I488" s="849">
        <v>761</v>
      </c>
      <c r="J488" s="849">
        <v>41</v>
      </c>
      <c r="K488" s="849">
        <v>31242</v>
      </c>
      <c r="L488" s="849">
        <v>0.85528909329829172</v>
      </c>
      <c r="M488" s="849">
        <v>762</v>
      </c>
      <c r="N488" s="849">
        <v>42</v>
      </c>
      <c r="O488" s="849">
        <v>32172</v>
      </c>
      <c r="P488" s="837">
        <v>0.88074901445466491</v>
      </c>
      <c r="Q488" s="850">
        <v>766</v>
      </c>
    </row>
    <row r="489" spans="1:17" ht="14.4" customHeight="1" x14ac:dyDescent="0.3">
      <c r="A489" s="831" t="s">
        <v>4222</v>
      </c>
      <c r="B489" s="832" t="s">
        <v>3665</v>
      </c>
      <c r="C489" s="832" t="s">
        <v>3661</v>
      </c>
      <c r="D489" s="832" t="s">
        <v>3800</v>
      </c>
      <c r="E489" s="832" t="s">
        <v>3801</v>
      </c>
      <c r="F489" s="849">
        <v>596</v>
      </c>
      <c r="G489" s="849">
        <v>487528</v>
      </c>
      <c r="H489" s="849">
        <v>1</v>
      </c>
      <c r="I489" s="849">
        <v>818</v>
      </c>
      <c r="J489" s="849">
        <v>567</v>
      </c>
      <c r="K489" s="849">
        <v>464373</v>
      </c>
      <c r="L489" s="849">
        <v>0.95250529200374134</v>
      </c>
      <c r="M489" s="849">
        <v>819</v>
      </c>
      <c r="N489" s="849">
        <v>759</v>
      </c>
      <c r="O489" s="849">
        <v>624657</v>
      </c>
      <c r="P489" s="837">
        <v>1.2812741011798296</v>
      </c>
      <c r="Q489" s="850">
        <v>823</v>
      </c>
    </row>
    <row r="490" spans="1:17" ht="14.4" customHeight="1" x14ac:dyDescent="0.3">
      <c r="A490" s="831" t="s">
        <v>4222</v>
      </c>
      <c r="B490" s="832" t="s">
        <v>3665</v>
      </c>
      <c r="C490" s="832" t="s">
        <v>3661</v>
      </c>
      <c r="D490" s="832" t="s">
        <v>3749</v>
      </c>
      <c r="E490" s="832" t="s">
        <v>3750</v>
      </c>
      <c r="F490" s="849"/>
      <c r="G490" s="849"/>
      <c r="H490" s="849"/>
      <c r="I490" s="849"/>
      <c r="J490" s="849">
        <v>12</v>
      </c>
      <c r="K490" s="849">
        <v>5568</v>
      </c>
      <c r="L490" s="849"/>
      <c r="M490" s="849">
        <v>464</v>
      </c>
      <c r="N490" s="849">
        <v>3</v>
      </c>
      <c r="O490" s="849">
        <v>1404</v>
      </c>
      <c r="P490" s="837"/>
      <c r="Q490" s="850">
        <v>468</v>
      </c>
    </row>
    <row r="491" spans="1:17" ht="14.4" customHeight="1" x14ac:dyDescent="0.3">
      <c r="A491" s="831" t="s">
        <v>4222</v>
      </c>
      <c r="B491" s="832" t="s">
        <v>3665</v>
      </c>
      <c r="C491" s="832" t="s">
        <v>3661</v>
      </c>
      <c r="D491" s="832" t="s">
        <v>3751</v>
      </c>
      <c r="E491" s="832" t="s">
        <v>3733</v>
      </c>
      <c r="F491" s="849">
        <v>1</v>
      </c>
      <c r="G491" s="849">
        <v>446</v>
      </c>
      <c r="H491" s="849">
        <v>1</v>
      </c>
      <c r="I491" s="849">
        <v>446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4222</v>
      </c>
      <c r="B492" s="832" t="s">
        <v>3665</v>
      </c>
      <c r="C492" s="832" t="s">
        <v>3661</v>
      </c>
      <c r="D492" s="832" t="s">
        <v>3752</v>
      </c>
      <c r="E492" s="832" t="s">
        <v>3731</v>
      </c>
      <c r="F492" s="849">
        <v>54</v>
      </c>
      <c r="G492" s="849">
        <v>39312</v>
      </c>
      <c r="H492" s="849">
        <v>1</v>
      </c>
      <c r="I492" s="849">
        <v>728</v>
      </c>
      <c r="J492" s="849">
        <v>59</v>
      </c>
      <c r="K492" s="849">
        <v>43070</v>
      </c>
      <c r="L492" s="849">
        <v>1.0955942205942206</v>
      </c>
      <c r="M492" s="849">
        <v>730</v>
      </c>
      <c r="N492" s="849">
        <v>78</v>
      </c>
      <c r="O492" s="849">
        <v>57330</v>
      </c>
      <c r="P492" s="837">
        <v>1.4583333333333333</v>
      </c>
      <c r="Q492" s="850">
        <v>735</v>
      </c>
    </row>
    <row r="493" spans="1:17" ht="14.4" customHeight="1" x14ac:dyDescent="0.3">
      <c r="A493" s="831" t="s">
        <v>4222</v>
      </c>
      <c r="B493" s="832" t="s">
        <v>3665</v>
      </c>
      <c r="C493" s="832" t="s">
        <v>3661</v>
      </c>
      <c r="D493" s="832" t="s">
        <v>3753</v>
      </c>
      <c r="E493" s="832" t="s">
        <v>3754</v>
      </c>
      <c r="F493" s="849">
        <v>3</v>
      </c>
      <c r="G493" s="849">
        <v>2499</v>
      </c>
      <c r="H493" s="849">
        <v>1</v>
      </c>
      <c r="I493" s="849">
        <v>833</v>
      </c>
      <c r="J493" s="849">
        <v>5</v>
      </c>
      <c r="K493" s="849">
        <v>4170</v>
      </c>
      <c r="L493" s="849">
        <v>1.6686674669867947</v>
      </c>
      <c r="M493" s="849">
        <v>834</v>
      </c>
      <c r="N493" s="849">
        <v>4</v>
      </c>
      <c r="O493" s="849">
        <v>3352</v>
      </c>
      <c r="P493" s="837">
        <v>1.3413365346138455</v>
      </c>
      <c r="Q493" s="850">
        <v>838</v>
      </c>
    </row>
    <row r="494" spans="1:17" ht="14.4" customHeight="1" x14ac:dyDescent="0.3">
      <c r="A494" s="831" t="s">
        <v>4222</v>
      </c>
      <c r="B494" s="832" t="s">
        <v>3665</v>
      </c>
      <c r="C494" s="832" t="s">
        <v>3661</v>
      </c>
      <c r="D494" s="832" t="s">
        <v>3755</v>
      </c>
      <c r="E494" s="832" t="s">
        <v>3756</v>
      </c>
      <c r="F494" s="849">
        <v>177</v>
      </c>
      <c r="G494" s="849">
        <v>38055</v>
      </c>
      <c r="H494" s="849">
        <v>1</v>
      </c>
      <c r="I494" s="849">
        <v>215</v>
      </c>
      <c r="J494" s="849">
        <v>198</v>
      </c>
      <c r="K494" s="849">
        <v>42570</v>
      </c>
      <c r="L494" s="849">
        <v>1.1186440677966101</v>
      </c>
      <c r="M494" s="849">
        <v>215</v>
      </c>
      <c r="N494" s="849">
        <v>209</v>
      </c>
      <c r="O494" s="849">
        <v>45353</v>
      </c>
      <c r="P494" s="837">
        <v>1.1917750624096701</v>
      </c>
      <c r="Q494" s="850">
        <v>217</v>
      </c>
    </row>
    <row r="495" spans="1:17" ht="14.4" customHeight="1" x14ac:dyDescent="0.3">
      <c r="A495" s="831" t="s">
        <v>4222</v>
      </c>
      <c r="B495" s="832" t="s">
        <v>3665</v>
      </c>
      <c r="C495" s="832" t="s">
        <v>3661</v>
      </c>
      <c r="D495" s="832" t="s">
        <v>3757</v>
      </c>
      <c r="E495" s="832" t="s">
        <v>3758</v>
      </c>
      <c r="F495" s="849">
        <v>1004</v>
      </c>
      <c r="G495" s="849">
        <v>85340</v>
      </c>
      <c r="H495" s="849">
        <v>1</v>
      </c>
      <c r="I495" s="849">
        <v>85</v>
      </c>
      <c r="J495" s="849">
        <v>853</v>
      </c>
      <c r="K495" s="849">
        <v>73358</v>
      </c>
      <c r="L495" s="849">
        <v>0.8595969064916803</v>
      </c>
      <c r="M495" s="849">
        <v>86</v>
      </c>
      <c r="N495" s="849">
        <v>1178</v>
      </c>
      <c r="O495" s="849">
        <v>103664</v>
      </c>
      <c r="P495" s="837">
        <v>1.2147176001874853</v>
      </c>
      <c r="Q495" s="850">
        <v>88</v>
      </c>
    </row>
    <row r="496" spans="1:17" ht="14.4" customHeight="1" x14ac:dyDescent="0.3">
      <c r="A496" s="831" t="s">
        <v>4222</v>
      </c>
      <c r="B496" s="832" t="s">
        <v>3665</v>
      </c>
      <c r="C496" s="832" t="s">
        <v>3661</v>
      </c>
      <c r="D496" s="832" t="s">
        <v>3716</v>
      </c>
      <c r="E496" s="832" t="s">
        <v>3717</v>
      </c>
      <c r="F496" s="849">
        <v>1</v>
      </c>
      <c r="G496" s="849">
        <v>720</v>
      </c>
      <c r="H496" s="849">
        <v>1</v>
      </c>
      <c r="I496" s="849">
        <v>720</v>
      </c>
      <c r="J496" s="849"/>
      <c r="K496" s="849"/>
      <c r="L496" s="849"/>
      <c r="M496" s="849"/>
      <c r="N496" s="849">
        <v>2</v>
      </c>
      <c r="O496" s="849">
        <v>1446</v>
      </c>
      <c r="P496" s="837">
        <v>2.0083333333333333</v>
      </c>
      <c r="Q496" s="850">
        <v>723</v>
      </c>
    </row>
    <row r="497" spans="1:17" ht="14.4" customHeight="1" x14ac:dyDescent="0.3">
      <c r="A497" s="831" t="s">
        <v>4222</v>
      </c>
      <c r="B497" s="832" t="s">
        <v>3665</v>
      </c>
      <c r="C497" s="832" t="s">
        <v>3661</v>
      </c>
      <c r="D497" s="832" t="s">
        <v>3802</v>
      </c>
      <c r="E497" s="832" t="s">
        <v>3801</v>
      </c>
      <c r="F497" s="849">
        <v>197</v>
      </c>
      <c r="G497" s="849">
        <v>187544</v>
      </c>
      <c r="H497" s="849">
        <v>1</v>
      </c>
      <c r="I497" s="849">
        <v>952</v>
      </c>
      <c r="J497" s="849">
        <v>133</v>
      </c>
      <c r="K497" s="849">
        <v>126749</v>
      </c>
      <c r="L497" s="849">
        <v>0.67583607046879668</v>
      </c>
      <c r="M497" s="849">
        <v>953</v>
      </c>
      <c r="N497" s="849">
        <v>172</v>
      </c>
      <c r="O497" s="849">
        <v>164432</v>
      </c>
      <c r="P497" s="837">
        <v>0.87676491916563581</v>
      </c>
      <c r="Q497" s="850">
        <v>956</v>
      </c>
    </row>
    <row r="498" spans="1:17" ht="14.4" customHeight="1" x14ac:dyDescent="0.3">
      <c r="A498" s="831" t="s">
        <v>4222</v>
      </c>
      <c r="B498" s="832" t="s">
        <v>3665</v>
      </c>
      <c r="C498" s="832" t="s">
        <v>3661</v>
      </c>
      <c r="D498" s="832" t="s">
        <v>3722</v>
      </c>
      <c r="E498" s="832" t="s">
        <v>3723</v>
      </c>
      <c r="F498" s="849">
        <v>4</v>
      </c>
      <c r="G498" s="849">
        <v>480</v>
      </c>
      <c r="H498" s="849">
        <v>1</v>
      </c>
      <c r="I498" s="849">
        <v>120</v>
      </c>
      <c r="J498" s="849">
        <v>1</v>
      </c>
      <c r="K498" s="849">
        <v>121</v>
      </c>
      <c r="L498" s="849">
        <v>0.25208333333333333</v>
      </c>
      <c r="M498" s="849">
        <v>121</v>
      </c>
      <c r="N498" s="849">
        <v>5</v>
      </c>
      <c r="O498" s="849">
        <v>610</v>
      </c>
      <c r="P498" s="837">
        <v>1.2708333333333333</v>
      </c>
      <c r="Q498" s="850">
        <v>122</v>
      </c>
    </row>
    <row r="499" spans="1:17" ht="14.4" customHeight="1" x14ac:dyDescent="0.3">
      <c r="A499" s="831" t="s">
        <v>4222</v>
      </c>
      <c r="B499" s="832" t="s">
        <v>3665</v>
      </c>
      <c r="C499" s="832" t="s">
        <v>3661</v>
      </c>
      <c r="D499" s="832" t="s">
        <v>3803</v>
      </c>
      <c r="E499" s="832" t="s">
        <v>3801</v>
      </c>
      <c r="F499" s="849">
        <v>164</v>
      </c>
      <c r="G499" s="849">
        <v>122180</v>
      </c>
      <c r="H499" s="849">
        <v>1</v>
      </c>
      <c r="I499" s="849">
        <v>745</v>
      </c>
      <c r="J499" s="849">
        <v>93</v>
      </c>
      <c r="K499" s="849">
        <v>69378</v>
      </c>
      <c r="L499" s="849">
        <v>0.56783434277295797</v>
      </c>
      <c r="M499" s="849">
        <v>746</v>
      </c>
      <c r="N499" s="849">
        <v>149</v>
      </c>
      <c r="O499" s="849">
        <v>111452</v>
      </c>
      <c r="P499" s="837">
        <v>0.91219512195121955</v>
      </c>
      <c r="Q499" s="850">
        <v>748</v>
      </c>
    </row>
    <row r="500" spans="1:17" ht="14.4" customHeight="1" x14ac:dyDescent="0.3">
      <c r="A500" s="831" t="s">
        <v>4222</v>
      </c>
      <c r="B500" s="832" t="s">
        <v>3665</v>
      </c>
      <c r="C500" s="832" t="s">
        <v>3661</v>
      </c>
      <c r="D500" s="832" t="s">
        <v>3827</v>
      </c>
      <c r="E500" s="832" t="s">
        <v>3828</v>
      </c>
      <c r="F500" s="849">
        <v>2</v>
      </c>
      <c r="G500" s="849">
        <v>116</v>
      </c>
      <c r="H500" s="849">
        <v>1</v>
      </c>
      <c r="I500" s="849">
        <v>58</v>
      </c>
      <c r="J500" s="849">
        <v>1</v>
      </c>
      <c r="K500" s="849">
        <v>58</v>
      </c>
      <c r="L500" s="849">
        <v>0.5</v>
      </c>
      <c r="M500" s="849">
        <v>58</v>
      </c>
      <c r="N500" s="849">
        <v>1</v>
      </c>
      <c r="O500" s="849">
        <v>59</v>
      </c>
      <c r="P500" s="837">
        <v>0.50862068965517238</v>
      </c>
      <c r="Q500" s="850">
        <v>59</v>
      </c>
    </row>
    <row r="501" spans="1:17" ht="14.4" customHeight="1" x14ac:dyDescent="0.3">
      <c r="A501" s="831" t="s">
        <v>4222</v>
      </c>
      <c r="B501" s="832" t="s">
        <v>3665</v>
      </c>
      <c r="C501" s="832" t="s">
        <v>3661</v>
      </c>
      <c r="D501" s="832" t="s">
        <v>3804</v>
      </c>
      <c r="E501" s="832" t="s">
        <v>3805</v>
      </c>
      <c r="F501" s="849">
        <v>4</v>
      </c>
      <c r="G501" s="849">
        <v>2172</v>
      </c>
      <c r="H501" s="849">
        <v>1</v>
      </c>
      <c r="I501" s="849">
        <v>543</v>
      </c>
      <c r="J501" s="849">
        <v>34</v>
      </c>
      <c r="K501" s="849">
        <v>18496</v>
      </c>
      <c r="L501" s="849">
        <v>8.5156537753222832</v>
      </c>
      <c r="M501" s="849">
        <v>544</v>
      </c>
      <c r="N501" s="849">
        <v>29</v>
      </c>
      <c r="O501" s="849">
        <v>15834</v>
      </c>
      <c r="P501" s="837">
        <v>7.2900552486187848</v>
      </c>
      <c r="Q501" s="850">
        <v>546</v>
      </c>
    </row>
    <row r="502" spans="1:17" ht="14.4" customHeight="1" x14ac:dyDescent="0.3">
      <c r="A502" s="831" t="s">
        <v>4222</v>
      </c>
      <c r="B502" s="832" t="s">
        <v>3665</v>
      </c>
      <c r="C502" s="832" t="s">
        <v>3661</v>
      </c>
      <c r="D502" s="832" t="s">
        <v>3759</v>
      </c>
      <c r="E502" s="832" t="s">
        <v>3760</v>
      </c>
      <c r="F502" s="849">
        <v>1</v>
      </c>
      <c r="G502" s="849">
        <v>307</v>
      </c>
      <c r="H502" s="849">
        <v>1</v>
      </c>
      <c r="I502" s="849">
        <v>307</v>
      </c>
      <c r="J502" s="849">
        <v>9</v>
      </c>
      <c r="K502" s="849">
        <v>2772</v>
      </c>
      <c r="L502" s="849">
        <v>9.0293159609120526</v>
      </c>
      <c r="M502" s="849">
        <v>308</v>
      </c>
      <c r="N502" s="849">
        <v>6</v>
      </c>
      <c r="O502" s="849">
        <v>1860</v>
      </c>
      <c r="P502" s="837">
        <v>6.0586319218241043</v>
      </c>
      <c r="Q502" s="850">
        <v>310</v>
      </c>
    </row>
    <row r="503" spans="1:17" ht="14.4" customHeight="1" x14ac:dyDescent="0.3">
      <c r="A503" s="831" t="s">
        <v>4222</v>
      </c>
      <c r="B503" s="832" t="s">
        <v>3665</v>
      </c>
      <c r="C503" s="832" t="s">
        <v>3661</v>
      </c>
      <c r="D503" s="832" t="s">
        <v>3761</v>
      </c>
      <c r="E503" s="832" t="s">
        <v>3756</v>
      </c>
      <c r="F503" s="849">
        <v>42</v>
      </c>
      <c r="G503" s="849">
        <v>7476</v>
      </c>
      <c r="H503" s="849">
        <v>1</v>
      </c>
      <c r="I503" s="849">
        <v>178</v>
      </c>
      <c r="J503" s="849">
        <v>33</v>
      </c>
      <c r="K503" s="849">
        <v>5907</v>
      </c>
      <c r="L503" s="849">
        <v>0.7901284109149278</v>
      </c>
      <c r="M503" s="849">
        <v>179</v>
      </c>
      <c r="N503" s="849">
        <v>44</v>
      </c>
      <c r="O503" s="849">
        <v>7876</v>
      </c>
      <c r="P503" s="837">
        <v>1.0535045478865703</v>
      </c>
      <c r="Q503" s="850">
        <v>179</v>
      </c>
    </row>
    <row r="504" spans="1:17" ht="14.4" customHeight="1" x14ac:dyDescent="0.3">
      <c r="A504" s="831" t="s">
        <v>4222</v>
      </c>
      <c r="B504" s="832" t="s">
        <v>3665</v>
      </c>
      <c r="C504" s="832" t="s">
        <v>3661</v>
      </c>
      <c r="D504" s="832" t="s">
        <v>3762</v>
      </c>
      <c r="E504" s="832" t="s">
        <v>3760</v>
      </c>
      <c r="F504" s="849">
        <v>64</v>
      </c>
      <c r="G504" s="849">
        <v>24320</v>
      </c>
      <c r="H504" s="849">
        <v>1</v>
      </c>
      <c r="I504" s="849">
        <v>380</v>
      </c>
      <c r="J504" s="849">
        <v>71</v>
      </c>
      <c r="K504" s="849">
        <v>27051</v>
      </c>
      <c r="L504" s="849">
        <v>1.1122944078947368</v>
      </c>
      <c r="M504" s="849">
        <v>381</v>
      </c>
      <c r="N504" s="849">
        <v>75</v>
      </c>
      <c r="O504" s="849">
        <v>28875</v>
      </c>
      <c r="P504" s="837">
        <v>1.1872944078947369</v>
      </c>
      <c r="Q504" s="850">
        <v>385</v>
      </c>
    </row>
    <row r="505" spans="1:17" ht="14.4" customHeight="1" x14ac:dyDescent="0.3">
      <c r="A505" s="831" t="s">
        <v>4222</v>
      </c>
      <c r="B505" s="832" t="s">
        <v>3665</v>
      </c>
      <c r="C505" s="832" t="s">
        <v>3661</v>
      </c>
      <c r="D505" s="832" t="s">
        <v>3730</v>
      </c>
      <c r="E505" s="832" t="s">
        <v>3731</v>
      </c>
      <c r="F505" s="849">
        <v>11</v>
      </c>
      <c r="G505" s="849">
        <v>6809</v>
      </c>
      <c r="H505" s="849">
        <v>1</v>
      </c>
      <c r="I505" s="849">
        <v>619</v>
      </c>
      <c r="J505" s="849">
        <v>21</v>
      </c>
      <c r="K505" s="849">
        <v>13020</v>
      </c>
      <c r="L505" s="849">
        <v>1.9121750624173888</v>
      </c>
      <c r="M505" s="849">
        <v>620</v>
      </c>
      <c r="N505" s="849">
        <v>27</v>
      </c>
      <c r="O505" s="849">
        <v>16794</v>
      </c>
      <c r="P505" s="837">
        <v>2.4664414745190189</v>
      </c>
      <c r="Q505" s="850">
        <v>622</v>
      </c>
    </row>
    <row r="506" spans="1:17" ht="14.4" customHeight="1" x14ac:dyDescent="0.3">
      <c r="A506" s="831" t="s">
        <v>4222</v>
      </c>
      <c r="B506" s="832" t="s">
        <v>3665</v>
      </c>
      <c r="C506" s="832" t="s">
        <v>3661</v>
      </c>
      <c r="D506" s="832" t="s">
        <v>3763</v>
      </c>
      <c r="E506" s="832" t="s">
        <v>3764</v>
      </c>
      <c r="F506" s="849">
        <v>61</v>
      </c>
      <c r="G506" s="849">
        <v>16592</v>
      </c>
      <c r="H506" s="849">
        <v>1</v>
      </c>
      <c r="I506" s="849">
        <v>272</v>
      </c>
      <c r="J506" s="849">
        <v>85</v>
      </c>
      <c r="K506" s="849">
        <v>23205</v>
      </c>
      <c r="L506" s="849">
        <v>1.3985655737704918</v>
      </c>
      <c r="M506" s="849">
        <v>273</v>
      </c>
      <c r="N506" s="849">
        <v>86</v>
      </c>
      <c r="O506" s="849">
        <v>23650</v>
      </c>
      <c r="P506" s="837">
        <v>1.4253857280617166</v>
      </c>
      <c r="Q506" s="850">
        <v>275</v>
      </c>
    </row>
    <row r="507" spans="1:17" ht="14.4" customHeight="1" x14ac:dyDescent="0.3">
      <c r="A507" s="831" t="s">
        <v>4222</v>
      </c>
      <c r="B507" s="832" t="s">
        <v>3665</v>
      </c>
      <c r="C507" s="832" t="s">
        <v>3661</v>
      </c>
      <c r="D507" s="832" t="s">
        <v>3829</v>
      </c>
      <c r="E507" s="832" t="s">
        <v>3830</v>
      </c>
      <c r="F507" s="849">
        <v>6</v>
      </c>
      <c r="G507" s="849">
        <v>600</v>
      </c>
      <c r="H507" s="849">
        <v>1</v>
      </c>
      <c r="I507" s="849">
        <v>100</v>
      </c>
      <c r="J507" s="849"/>
      <c r="K507" s="849"/>
      <c r="L507" s="849"/>
      <c r="M507" s="849"/>
      <c r="N507" s="849">
        <v>5</v>
      </c>
      <c r="O507" s="849">
        <v>500</v>
      </c>
      <c r="P507" s="837">
        <v>0.83333333333333337</v>
      </c>
      <c r="Q507" s="850">
        <v>100</v>
      </c>
    </row>
    <row r="508" spans="1:17" ht="14.4" customHeight="1" x14ac:dyDescent="0.3">
      <c r="A508" s="831" t="s">
        <v>4222</v>
      </c>
      <c r="B508" s="832" t="s">
        <v>3665</v>
      </c>
      <c r="C508" s="832" t="s">
        <v>3661</v>
      </c>
      <c r="D508" s="832" t="s">
        <v>3806</v>
      </c>
      <c r="E508" s="832" t="s">
        <v>3801</v>
      </c>
      <c r="F508" s="849">
        <v>17</v>
      </c>
      <c r="G508" s="849">
        <v>17595</v>
      </c>
      <c r="H508" s="849">
        <v>1</v>
      </c>
      <c r="I508" s="849">
        <v>1035</v>
      </c>
      <c r="J508" s="849"/>
      <c r="K508" s="849"/>
      <c r="L508" s="849"/>
      <c r="M508" s="849"/>
      <c r="N508" s="849">
        <v>5</v>
      </c>
      <c r="O508" s="849">
        <v>5200</v>
      </c>
      <c r="P508" s="837">
        <v>0.29553850525717534</v>
      </c>
      <c r="Q508" s="850">
        <v>1040</v>
      </c>
    </row>
    <row r="509" spans="1:17" ht="14.4" customHeight="1" x14ac:dyDescent="0.3">
      <c r="A509" s="831" t="s">
        <v>4222</v>
      </c>
      <c r="B509" s="832" t="s">
        <v>3665</v>
      </c>
      <c r="C509" s="832" t="s">
        <v>3661</v>
      </c>
      <c r="D509" s="832" t="s">
        <v>3732</v>
      </c>
      <c r="E509" s="832" t="s">
        <v>3733</v>
      </c>
      <c r="F509" s="849"/>
      <c r="G509" s="849"/>
      <c r="H509" s="849"/>
      <c r="I509" s="849"/>
      <c r="J509" s="849">
        <v>1</v>
      </c>
      <c r="K509" s="849">
        <v>374</v>
      </c>
      <c r="L509" s="849"/>
      <c r="M509" s="849">
        <v>374</v>
      </c>
      <c r="N509" s="849"/>
      <c r="O509" s="849"/>
      <c r="P509" s="837"/>
      <c r="Q509" s="850"/>
    </row>
    <row r="510" spans="1:17" ht="14.4" customHeight="1" x14ac:dyDescent="0.3">
      <c r="A510" s="831" t="s">
        <v>4222</v>
      </c>
      <c r="B510" s="832" t="s">
        <v>3665</v>
      </c>
      <c r="C510" s="832" t="s">
        <v>3661</v>
      </c>
      <c r="D510" s="832" t="s">
        <v>3807</v>
      </c>
      <c r="E510" s="832" t="s">
        <v>3808</v>
      </c>
      <c r="F510" s="849">
        <v>1</v>
      </c>
      <c r="G510" s="849">
        <v>824</v>
      </c>
      <c r="H510" s="849">
        <v>1</v>
      </c>
      <c r="I510" s="849">
        <v>824</v>
      </c>
      <c r="J510" s="849"/>
      <c r="K510" s="849"/>
      <c r="L510" s="849"/>
      <c r="M510" s="849"/>
      <c r="N510" s="849">
        <v>1</v>
      </c>
      <c r="O510" s="849">
        <v>828</v>
      </c>
      <c r="P510" s="837">
        <v>1.0048543689320388</v>
      </c>
      <c r="Q510" s="850">
        <v>828</v>
      </c>
    </row>
    <row r="511" spans="1:17" ht="14.4" customHeight="1" x14ac:dyDescent="0.3">
      <c r="A511" s="831" t="s">
        <v>4222</v>
      </c>
      <c r="B511" s="832" t="s">
        <v>3665</v>
      </c>
      <c r="C511" s="832" t="s">
        <v>3661</v>
      </c>
      <c r="D511" s="832" t="s">
        <v>3831</v>
      </c>
      <c r="E511" s="832" t="s">
        <v>3808</v>
      </c>
      <c r="F511" s="849">
        <v>2</v>
      </c>
      <c r="G511" s="849">
        <v>1208</v>
      </c>
      <c r="H511" s="849">
        <v>1</v>
      </c>
      <c r="I511" s="849">
        <v>604</v>
      </c>
      <c r="J511" s="849">
        <v>7</v>
      </c>
      <c r="K511" s="849">
        <v>4235</v>
      </c>
      <c r="L511" s="849">
        <v>3.5057947019867548</v>
      </c>
      <c r="M511" s="849">
        <v>605</v>
      </c>
      <c r="N511" s="849"/>
      <c r="O511" s="849"/>
      <c r="P511" s="837"/>
      <c r="Q511" s="850"/>
    </row>
    <row r="512" spans="1:17" ht="14.4" customHeight="1" x14ac:dyDescent="0.3">
      <c r="A512" s="831" t="s">
        <v>4222</v>
      </c>
      <c r="B512" s="832" t="s">
        <v>3665</v>
      </c>
      <c r="C512" s="832" t="s">
        <v>3661</v>
      </c>
      <c r="D512" s="832" t="s">
        <v>3766</v>
      </c>
      <c r="E512" s="832" t="s">
        <v>3743</v>
      </c>
      <c r="F512" s="849">
        <v>2</v>
      </c>
      <c r="G512" s="849">
        <v>808</v>
      </c>
      <c r="H512" s="849">
        <v>1</v>
      </c>
      <c r="I512" s="849">
        <v>404</v>
      </c>
      <c r="J512" s="849">
        <v>7</v>
      </c>
      <c r="K512" s="849">
        <v>2835</v>
      </c>
      <c r="L512" s="849">
        <v>3.5086633663366338</v>
      </c>
      <c r="M512" s="849">
        <v>405</v>
      </c>
      <c r="N512" s="849">
        <v>5</v>
      </c>
      <c r="O512" s="849">
        <v>2045</v>
      </c>
      <c r="P512" s="837">
        <v>2.5309405940594059</v>
      </c>
      <c r="Q512" s="850">
        <v>409</v>
      </c>
    </row>
    <row r="513" spans="1:17" ht="14.4" customHeight="1" x14ac:dyDescent="0.3">
      <c r="A513" s="831" t="s">
        <v>4222</v>
      </c>
      <c r="B513" s="832" t="s">
        <v>3665</v>
      </c>
      <c r="C513" s="832" t="s">
        <v>3661</v>
      </c>
      <c r="D513" s="832" t="s">
        <v>4220</v>
      </c>
      <c r="E513" s="832" t="s">
        <v>3808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753</v>
      </c>
      <c r="P513" s="837"/>
      <c r="Q513" s="850">
        <v>753</v>
      </c>
    </row>
    <row r="514" spans="1:17" ht="14.4" customHeight="1" x14ac:dyDescent="0.3">
      <c r="A514" s="831" t="s">
        <v>4222</v>
      </c>
      <c r="B514" s="832" t="s">
        <v>3665</v>
      </c>
      <c r="C514" s="832" t="s">
        <v>3661</v>
      </c>
      <c r="D514" s="832" t="s">
        <v>4223</v>
      </c>
      <c r="E514" s="832" t="s">
        <v>4224</v>
      </c>
      <c r="F514" s="849">
        <v>1</v>
      </c>
      <c r="G514" s="849">
        <v>543</v>
      </c>
      <c r="H514" s="849">
        <v>1</v>
      </c>
      <c r="I514" s="849">
        <v>543</v>
      </c>
      <c r="J514" s="849">
        <v>1</v>
      </c>
      <c r="K514" s="849">
        <v>544</v>
      </c>
      <c r="L514" s="849">
        <v>1.0018416206261511</v>
      </c>
      <c r="M514" s="849">
        <v>544</v>
      </c>
      <c r="N514" s="849"/>
      <c r="O514" s="849"/>
      <c r="P514" s="837"/>
      <c r="Q514" s="850"/>
    </row>
    <row r="515" spans="1:17" ht="14.4" customHeight="1" x14ac:dyDescent="0.3">
      <c r="A515" s="831" t="s">
        <v>4222</v>
      </c>
      <c r="B515" s="832" t="s">
        <v>3665</v>
      </c>
      <c r="C515" s="832" t="s">
        <v>3661</v>
      </c>
      <c r="D515" s="832" t="s">
        <v>3834</v>
      </c>
      <c r="E515" s="832" t="s">
        <v>3835</v>
      </c>
      <c r="F515" s="849">
        <v>2</v>
      </c>
      <c r="G515" s="849">
        <v>716</v>
      </c>
      <c r="H515" s="849">
        <v>1</v>
      </c>
      <c r="I515" s="849">
        <v>358</v>
      </c>
      <c r="J515" s="849">
        <v>3</v>
      </c>
      <c r="K515" s="849">
        <v>1077</v>
      </c>
      <c r="L515" s="849">
        <v>1.5041899441340782</v>
      </c>
      <c r="M515" s="849">
        <v>359</v>
      </c>
      <c r="N515" s="849">
        <v>3</v>
      </c>
      <c r="O515" s="849">
        <v>1083</v>
      </c>
      <c r="P515" s="837">
        <v>1.5125698324022345</v>
      </c>
      <c r="Q515" s="850">
        <v>361</v>
      </c>
    </row>
    <row r="516" spans="1:17" ht="14.4" customHeight="1" x14ac:dyDescent="0.3">
      <c r="A516" s="831" t="s">
        <v>4225</v>
      </c>
      <c r="B516" s="832" t="s">
        <v>3665</v>
      </c>
      <c r="C516" s="832" t="s">
        <v>3690</v>
      </c>
      <c r="D516" s="832" t="s">
        <v>3738</v>
      </c>
      <c r="E516" s="832" t="s">
        <v>3739</v>
      </c>
      <c r="F516" s="849">
        <v>120</v>
      </c>
      <c r="G516" s="849">
        <v>108570</v>
      </c>
      <c r="H516" s="849">
        <v>1</v>
      </c>
      <c r="I516" s="849">
        <v>904.75</v>
      </c>
      <c r="J516" s="849">
        <v>106</v>
      </c>
      <c r="K516" s="849">
        <v>95903.5</v>
      </c>
      <c r="L516" s="849">
        <v>0.8833333333333333</v>
      </c>
      <c r="M516" s="849">
        <v>904.75</v>
      </c>
      <c r="N516" s="849">
        <v>2</v>
      </c>
      <c r="O516" s="849">
        <v>1809.5</v>
      </c>
      <c r="P516" s="837">
        <v>1.6666666666666666E-2</v>
      </c>
      <c r="Q516" s="850">
        <v>904.75</v>
      </c>
    </row>
    <row r="517" spans="1:17" ht="14.4" customHeight="1" x14ac:dyDescent="0.3">
      <c r="A517" s="831" t="s">
        <v>4225</v>
      </c>
      <c r="B517" s="832" t="s">
        <v>3665</v>
      </c>
      <c r="C517" s="832" t="s">
        <v>3690</v>
      </c>
      <c r="D517" s="832" t="s">
        <v>3691</v>
      </c>
      <c r="E517" s="832" t="s">
        <v>3692</v>
      </c>
      <c r="F517" s="849">
        <v>2</v>
      </c>
      <c r="G517" s="849">
        <v>485.28</v>
      </c>
      <c r="H517" s="849">
        <v>1</v>
      </c>
      <c r="I517" s="849">
        <v>242.64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4225</v>
      </c>
      <c r="B518" s="832" t="s">
        <v>3665</v>
      </c>
      <c r="C518" s="832" t="s">
        <v>3690</v>
      </c>
      <c r="D518" s="832" t="s">
        <v>3693</v>
      </c>
      <c r="E518" s="832" t="s">
        <v>3694</v>
      </c>
      <c r="F518" s="849">
        <v>45</v>
      </c>
      <c r="G518" s="849">
        <v>10918.799999999997</v>
      </c>
      <c r="H518" s="849">
        <v>1</v>
      </c>
      <c r="I518" s="849">
        <v>242.63999999999993</v>
      </c>
      <c r="J518" s="849">
        <v>3</v>
      </c>
      <c r="K518" s="849">
        <v>727.92</v>
      </c>
      <c r="L518" s="849">
        <v>6.666666666666668E-2</v>
      </c>
      <c r="M518" s="849">
        <v>242.64</v>
      </c>
      <c r="N518" s="849">
        <v>32</v>
      </c>
      <c r="O518" s="849">
        <v>7764.4800000000005</v>
      </c>
      <c r="P518" s="837">
        <v>0.71111111111111136</v>
      </c>
      <c r="Q518" s="850">
        <v>242.64000000000001</v>
      </c>
    </row>
    <row r="519" spans="1:17" ht="14.4" customHeight="1" x14ac:dyDescent="0.3">
      <c r="A519" s="831" t="s">
        <v>4225</v>
      </c>
      <c r="B519" s="832" t="s">
        <v>3665</v>
      </c>
      <c r="C519" s="832" t="s">
        <v>3690</v>
      </c>
      <c r="D519" s="832" t="s">
        <v>3695</v>
      </c>
      <c r="E519" s="832" t="s">
        <v>3696</v>
      </c>
      <c r="F519" s="849">
        <v>3</v>
      </c>
      <c r="G519" s="849">
        <v>727.92</v>
      </c>
      <c r="H519" s="849">
        <v>1</v>
      </c>
      <c r="I519" s="849">
        <v>242.64</v>
      </c>
      <c r="J519" s="849"/>
      <c r="K519" s="849"/>
      <c r="L519" s="849"/>
      <c r="M519" s="849"/>
      <c r="N519" s="849">
        <v>1</v>
      </c>
      <c r="O519" s="849">
        <v>242.64</v>
      </c>
      <c r="P519" s="837">
        <v>0.33333333333333331</v>
      </c>
      <c r="Q519" s="850">
        <v>242.64</v>
      </c>
    </row>
    <row r="520" spans="1:17" ht="14.4" customHeight="1" x14ac:dyDescent="0.3">
      <c r="A520" s="831" t="s">
        <v>4225</v>
      </c>
      <c r="B520" s="832" t="s">
        <v>3665</v>
      </c>
      <c r="C520" s="832" t="s">
        <v>3661</v>
      </c>
      <c r="D520" s="832" t="s">
        <v>3798</v>
      </c>
      <c r="E520" s="832" t="s">
        <v>3799</v>
      </c>
      <c r="F520" s="849">
        <v>1</v>
      </c>
      <c r="G520" s="849">
        <v>196</v>
      </c>
      <c r="H520" s="849">
        <v>1</v>
      </c>
      <c r="I520" s="849">
        <v>196</v>
      </c>
      <c r="J520" s="849">
        <v>1</v>
      </c>
      <c r="K520" s="849">
        <v>196</v>
      </c>
      <c r="L520" s="849">
        <v>1</v>
      </c>
      <c r="M520" s="849">
        <v>196</v>
      </c>
      <c r="N520" s="849">
        <v>1</v>
      </c>
      <c r="O520" s="849">
        <v>199</v>
      </c>
      <c r="P520" s="837">
        <v>1.0153061224489797</v>
      </c>
      <c r="Q520" s="850">
        <v>199</v>
      </c>
    </row>
    <row r="521" spans="1:17" ht="14.4" customHeight="1" x14ac:dyDescent="0.3">
      <c r="A521" s="831" t="s">
        <v>4225</v>
      </c>
      <c r="B521" s="832" t="s">
        <v>3665</v>
      </c>
      <c r="C521" s="832" t="s">
        <v>3661</v>
      </c>
      <c r="D521" s="832" t="s">
        <v>3704</v>
      </c>
      <c r="E521" s="832" t="s">
        <v>3705</v>
      </c>
      <c r="F521" s="849"/>
      <c r="G521" s="849"/>
      <c r="H521" s="849"/>
      <c r="I521" s="849"/>
      <c r="J521" s="849">
        <v>1</v>
      </c>
      <c r="K521" s="849">
        <v>37</v>
      </c>
      <c r="L521" s="849"/>
      <c r="M521" s="849">
        <v>37</v>
      </c>
      <c r="N521" s="849">
        <v>1</v>
      </c>
      <c r="O521" s="849">
        <v>38</v>
      </c>
      <c r="P521" s="837"/>
      <c r="Q521" s="850">
        <v>38</v>
      </c>
    </row>
    <row r="522" spans="1:17" ht="14.4" customHeight="1" x14ac:dyDescent="0.3">
      <c r="A522" s="831" t="s">
        <v>4225</v>
      </c>
      <c r="B522" s="832" t="s">
        <v>3665</v>
      </c>
      <c r="C522" s="832" t="s">
        <v>3661</v>
      </c>
      <c r="D522" s="832" t="s">
        <v>3710</v>
      </c>
      <c r="E522" s="832" t="s">
        <v>3711</v>
      </c>
      <c r="F522" s="849">
        <v>703</v>
      </c>
      <c r="G522" s="849">
        <v>176453</v>
      </c>
      <c r="H522" s="849">
        <v>1</v>
      </c>
      <c r="I522" s="849">
        <v>251</v>
      </c>
      <c r="J522" s="849">
        <v>745</v>
      </c>
      <c r="K522" s="849">
        <v>187740</v>
      </c>
      <c r="L522" s="849">
        <v>1.0639660419488475</v>
      </c>
      <c r="M522" s="849">
        <v>252</v>
      </c>
      <c r="N522" s="849">
        <v>787</v>
      </c>
      <c r="O522" s="849">
        <v>199898</v>
      </c>
      <c r="P522" s="837">
        <v>1.1328682425348393</v>
      </c>
      <c r="Q522" s="850">
        <v>254</v>
      </c>
    </row>
    <row r="523" spans="1:17" ht="14.4" customHeight="1" x14ac:dyDescent="0.3">
      <c r="A523" s="831" t="s">
        <v>4225</v>
      </c>
      <c r="B523" s="832" t="s">
        <v>3665</v>
      </c>
      <c r="C523" s="832" t="s">
        <v>3661</v>
      </c>
      <c r="D523" s="832" t="s">
        <v>3740</v>
      </c>
      <c r="E523" s="832" t="s">
        <v>3741</v>
      </c>
      <c r="F523" s="849">
        <v>314</v>
      </c>
      <c r="G523" s="849">
        <v>39564</v>
      </c>
      <c r="H523" s="849">
        <v>1</v>
      </c>
      <c r="I523" s="849">
        <v>126</v>
      </c>
      <c r="J523" s="849">
        <v>302</v>
      </c>
      <c r="K523" s="849">
        <v>38354</v>
      </c>
      <c r="L523" s="849">
        <v>0.96941664139116368</v>
      </c>
      <c r="M523" s="849">
        <v>127</v>
      </c>
      <c r="N523" s="849">
        <v>335</v>
      </c>
      <c r="O523" s="849">
        <v>42210</v>
      </c>
      <c r="P523" s="837">
        <v>1.0668789808917198</v>
      </c>
      <c r="Q523" s="850">
        <v>126</v>
      </c>
    </row>
    <row r="524" spans="1:17" ht="14.4" customHeight="1" x14ac:dyDescent="0.3">
      <c r="A524" s="831" t="s">
        <v>4225</v>
      </c>
      <c r="B524" s="832" t="s">
        <v>3665</v>
      </c>
      <c r="C524" s="832" t="s">
        <v>3661</v>
      </c>
      <c r="D524" s="832" t="s">
        <v>3769</v>
      </c>
      <c r="E524" s="832" t="s">
        <v>3748</v>
      </c>
      <c r="F524" s="849">
        <v>11</v>
      </c>
      <c r="G524" s="849">
        <v>7568</v>
      </c>
      <c r="H524" s="849">
        <v>1</v>
      </c>
      <c r="I524" s="849">
        <v>688</v>
      </c>
      <c r="J524" s="849">
        <v>7</v>
      </c>
      <c r="K524" s="849">
        <v>4823</v>
      </c>
      <c r="L524" s="849">
        <v>0.63728858350951378</v>
      </c>
      <c r="M524" s="849">
        <v>689</v>
      </c>
      <c r="N524" s="849">
        <v>9</v>
      </c>
      <c r="O524" s="849">
        <v>6219</v>
      </c>
      <c r="P524" s="837">
        <v>0.82174947145877375</v>
      </c>
      <c r="Q524" s="850">
        <v>691</v>
      </c>
    </row>
    <row r="525" spans="1:17" ht="14.4" customHeight="1" x14ac:dyDescent="0.3">
      <c r="A525" s="831" t="s">
        <v>4225</v>
      </c>
      <c r="B525" s="832" t="s">
        <v>3665</v>
      </c>
      <c r="C525" s="832" t="s">
        <v>3661</v>
      </c>
      <c r="D525" s="832" t="s">
        <v>3746</v>
      </c>
      <c r="E525" s="832" t="s">
        <v>3745</v>
      </c>
      <c r="F525" s="849">
        <v>5</v>
      </c>
      <c r="G525" s="849">
        <v>2840</v>
      </c>
      <c r="H525" s="849">
        <v>1</v>
      </c>
      <c r="I525" s="849">
        <v>568</v>
      </c>
      <c r="J525" s="849">
        <v>8</v>
      </c>
      <c r="K525" s="849">
        <v>4552</v>
      </c>
      <c r="L525" s="849">
        <v>1.6028169014084508</v>
      </c>
      <c r="M525" s="849">
        <v>569</v>
      </c>
      <c r="N525" s="849">
        <v>3</v>
      </c>
      <c r="O525" s="849">
        <v>1719</v>
      </c>
      <c r="P525" s="837">
        <v>0.6052816901408451</v>
      </c>
      <c r="Q525" s="850">
        <v>573</v>
      </c>
    </row>
    <row r="526" spans="1:17" ht="14.4" customHeight="1" x14ac:dyDescent="0.3">
      <c r="A526" s="831" t="s">
        <v>4225</v>
      </c>
      <c r="B526" s="832" t="s">
        <v>3665</v>
      </c>
      <c r="C526" s="832" t="s">
        <v>3661</v>
      </c>
      <c r="D526" s="832" t="s">
        <v>3747</v>
      </c>
      <c r="E526" s="832" t="s">
        <v>3748</v>
      </c>
      <c r="F526" s="849">
        <v>304</v>
      </c>
      <c r="G526" s="849">
        <v>231344</v>
      </c>
      <c r="H526" s="849">
        <v>1</v>
      </c>
      <c r="I526" s="849">
        <v>761</v>
      </c>
      <c r="J526" s="849">
        <v>443</v>
      </c>
      <c r="K526" s="849">
        <v>337566</v>
      </c>
      <c r="L526" s="849">
        <v>1.4591517394010651</v>
      </c>
      <c r="M526" s="849">
        <v>762</v>
      </c>
      <c r="N526" s="849">
        <v>212</v>
      </c>
      <c r="O526" s="849">
        <v>162392</v>
      </c>
      <c r="P526" s="837">
        <v>0.70195034234732689</v>
      </c>
      <c r="Q526" s="850">
        <v>766</v>
      </c>
    </row>
    <row r="527" spans="1:17" ht="14.4" customHeight="1" x14ac:dyDescent="0.3">
      <c r="A527" s="831" t="s">
        <v>4225</v>
      </c>
      <c r="B527" s="832" t="s">
        <v>3665</v>
      </c>
      <c r="C527" s="832" t="s">
        <v>3661</v>
      </c>
      <c r="D527" s="832" t="s">
        <v>3800</v>
      </c>
      <c r="E527" s="832" t="s">
        <v>3801</v>
      </c>
      <c r="F527" s="849">
        <v>701</v>
      </c>
      <c r="G527" s="849">
        <v>573418</v>
      </c>
      <c r="H527" s="849">
        <v>1</v>
      </c>
      <c r="I527" s="849">
        <v>818</v>
      </c>
      <c r="J527" s="849">
        <v>660</v>
      </c>
      <c r="K527" s="849">
        <v>540540</v>
      </c>
      <c r="L527" s="849">
        <v>0.9426631183534524</v>
      </c>
      <c r="M527" s="849">
        <v>819</v>
      </c>
      <c r="N527" s="849">
        <v>771</v>
      </c>
      <c r="O527" s="849">
        <v>634533</v>
      </c>
      <c r="P527" s="837">
        <v>1.1065801910648079</v>
      </c>
      <c r="Q527" s="850">
        <v>823</v>
      </c>
    </row>
    <row r="528" spans="1:17" ht="14.4" customHeight="1" x14ac:dyDescent="0.3">
      <c r="A528" s="831" t="s">
        <v>4225</v>
      </c>
      <c r="B528" s="832" t="s">
        <v>3665</v>
      </c>
      <c r="C528" s="832" t="s">
        <v>3661</v>
      </c>
      <c r="D528" s="832" t="s">
        <v>3749</v>
      </c>
      <c r="E528" s="832" t="s">
        <v>3750</v>
      </c>
      <c r="F528" s="849">
        <v>1</v>
      </c>
      <c r="G528" s="849">
        <v>462</v>
      </c>
      <c r="H528" s="849">
        <v>1</v>
      </c>
      <c r="I528" s="849">
        <v>462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4225</v>
      </c>
      <c r="B529" s="832" t="s">
        <v>3665</v>
      </c>
      <c r="C529" s="832" t="s">
        <v>3661</v>
      </c>
      <c r="D529" s="832" t="s">
        <v>3751</v>
      </c>
      <c r="E529" s="832" t="s">
        <v>3733</v>
      </c>
      <c r="F529" s="849">
        <v>44</v>
      </c>
      <c r="G529" s="849">
        <v>19624</v>
      </c>
      <c r="H529" s="849">
        <v>1</v>
      </c>
      <c r="I529" s="849">
        <v>446</v>
      </c>
      <c r="J529" s="849">
        <v>3</v>
      </c>
      <c r="K529" s="849">
        <v>1341</v>
      </c>
      <c r="L529" s="849">
        <v>6.8334692213615975E-2</v>
      </c>
      <c r="M529" s="849">
        <v>447</v>
      </c>
      <c r="N529" s="849"/>
      <c r="O529" s="849"/>
      <c r="P529" s="837"/>
      <c r="Q529" s="850"/>
    </row>
    <row r="530" spans="1:17" ht="14.4" customHeight="1" x14ac:dyDescent="0.3">
      <c r="A530" s="831" t="s">
        <v>4225</v>
      </c>
      <c r="B530" s="832" t="s">
        <v>3665</v>
      </c>
      <c r="C530" s="832" t="s">
        <v>3661</v>
      </c>
      <c r="D530" s="832" t="s">
        <v>3752</v>
      </c>
      <c r="E530" s="832" t="s">
        <v>3731</v>
      </c>
      <c r="F530" s="849">
        <v>44</v>
      </c>
      <c r="G530" s="849">
        <v>32032</v>
      </c>
      <c r="H530" s="849">
        <v>1</v>
      </c>
      <c r="I530" s="849">
        <v>728</v>
      </c>
      <c r="J530" s="849">
        <v>40</v>
      </c>
      <c r="K530" s="849">
        <v>29200</v>
      </c>
      <c r="L530" s="849">
        <v>0.91158841158841164</v>
      </c>
      <c r="M530" s="849">
        <v>730</v>
      </c>
      <c r="N530" s="849">
        <v>50</v>
      </c>
      <c r="O530" s="849">
        <v>36750</v>
      </c>
      <c r="P530" s="837">
        <v>1.1472902097902098</v>
      </c>
      <c r="Q530" s="850">
        <v>735</v>
      </c>
    </row>
    <row r="531" spans="1:17" ht="14.4" customHeight="1" x14ac:dyDescent="0.3">
      <c r="A531" s="831" t="s">
        <v>4225</v>
      </c>
      <c r="B531" s="832" t="s">
        <v>3665</v>
      </c>
      <c r="C531" s="832" t="s">
        <v>3661</v>
      </c>
      <c r="D531" s="832" t="s">
        <v>3753</v>
      </c>
      <c r="E531" s="832" t="s">
        <v>3754</v>
      </c>
      <c r="F531" s="849"/>
      <c r="G531" s="849"/>
      <c r="H531" s="849"/>
      <c r="I531" s="849"/>
      <c r="J531" s="849">
        <v>2</v>
      </c>
      <c r="K531" s="849">
        <v>1668</v>
      </c>
      <c r="L531" s="849"/>
      <c r="M531" s="849">
        <v>834</v>
      </c>
      <c r="N531" s="849"/>
      <c r="O531" s="849"/>
      <c r="P531" s="837"/>
      <c r="Q531" s="850"/>
    </row>
    <row r="532" spans="1:17" ht="14.4" customHeight="1" x14ac:dyDescent="0.3">
      <c r="A532" s="831" t="s">
        <v>4225</v>
      </c>
      <c r="B532" s="832" t="s">
        <v>3665</v>
      </c>
      <c r="C532" s="832" t="s">
        <v>3661</v>
      </c>
      <c r="D532" s="832" t="s">
        <v>3755</v>
      </c>
      <c r="E532" s="832" t="s">
        <v>3756</v>
      </c>
      <c r="F532" s="849">
        <v>200</v>
      </c>
      <c r="G532" s="849">
        <v>43000</v>
      </c>
      <c r="H532" s="849">
        <v>1</v>
      </c>
      <c r="I532" s="849">
        <v>215</v>
      </c>
      <c r="J532" s="849">
        <v>209</v>
      </c>
      <c r="K532" s="849">
        <v>44935</v>
      </c>
      <c r="L532" s="849">
        <v>1.0449999999999999</v>
      </c>
      <c r="M532" s="849">
        <v>215</v>
      </c>
      <c r="N532" s="849">
        <v>299</v>
      </c>
      <c r="O532" s="849">
        <v>64883</v>
      </c>
      <c r="P532" s="837">
        <v>1.5089069767441861</v>
      </c>
      <c r="Q532" s="850">
        <v>217</v>
      </c>
    </row>
    <row r="533" spans="1:17" ht="14.4" customHeight="1" x14ac:dyDescent="0.3">
      <c r="A533" s="831" t="s">
        <v>4225</v>
      </c>
      <c r="B533" s="832" t="s">
        <v>3665</v>
      </c>
      <c r="C533" s="832" t="s">
        <v>3661</v>
      </c>
      <c r="D533" s="832" t="s">
        <v>3757</v>
      </c>
      <c r="E533" s="832" t="s">
        <v>3758</v>
      </c>
      <c r="F533" s="849">
        <v>1634</v>
      </c>
      <c r="G533" s="849">
        <v>138890</v>
      </c>
      <c r="H533" s="849">
        <v>1</v>
      </c>
      <c r="I533" s="849">
        <v>85</v>
      </c>
      <c r="J533" s="849">
        <v>1748</v>
      </c>
      <c r="K533" s="849">
        <v>150328</v>
      </c>
      <c r="L533" s="849">
        <v>1.0823529411764705</v>
      </c>
      <c r="M533" s="849">
        <v>86</v>
      </c>
      <c r="N533" s="849">
        <v>1586</v>
      </c>
      <c r="O533" s="849">
        <v>139568</v>
      </c>
      <c r="P533" s="837">
        <v>1.0048815609475124</v>
      </c>
      <c r="Q533" s="850">
        <v>88</v>
      </c>
    </row>
    <row r="534" spans="1:17" ht="14.4" customHeight="1" x14ac:dyDescent="0.3">
      <c r="A534" s="831" t="s">
        <v>4225</v>
      </c>
      <c r="B534" s="832" t="s">
        <v>3665</v>
      </c>
      <c r="C534" s="832" t="s">
        <v>3661</v>
      </c>
      <c r="D534" s="832" t="s">
        <v>3716</v>
      </c>
      <c r="E534" s="832" t="s">
        <v>3717</v>
      </c>
      <c r="F534" s="849">
        <v>4</v>
      </c>
      <c r="G534" s="849">
        <v>2880</v>
      </c>
      <c r="H534" s="849">
        <v>1</v>
      </c>
      <c r="I534" s="849">
        <v>720</v>
      </c>
      <c r="J534" s="849">
        <v>3</v>
      </c>
      <c r="K534" s="849">
        <v>2160</v>
      </c>
      <c r="L534" s="849">
        <v>0.75</v>
      </c>
      <c r="M534" s="849">
        <v>720</v>
      </c>
      <c r="N534" s="849">
        <v>11</v>
      </c>
      <c r="O534" s="849">
        <v>7953</v>
      </c>
      <c r="P534" s="837">
        <v>2.7614583333333331</v>
      </c>
      <c r="Q534" s="850">
        <v>723</v>
      </c>
    </row>
    <row r="535" spans="1:17" ht="14.4" customHeight="1" x14ac:dyDescent="0.3">
      <c r="A535" s="831" t="s">
        <v>4225</v>
      </c>
      <c r="B535" s="832" t="s">
        <v>3665</v>
      </c>
      <c r="C535" s="832" t="s">
        <v>3661</v>
      </c>
      <c r="D535" s="832" t="s">
        <v>3802</v>
      </c>
      <c r="E535" s="832" t="s">
        <v>3801</v>
      </c>
      <c r="F535" s="849">
        <v>539</v>
      </c>
      <c r="G535" s="849">
        <v>513128</v>
      </c>
      <c r="H535" s="849">
        <v>1</v>
      </c>
      <c r="I535" s="849">
        <v>952</v>
      </c>
      <c r="J535" s="849">
        <v>477</v>
      </c>
      <c r="K535" s="849">
        <v>454581</v>
      </c>
      <c r="L535" s="849">
        <v>0.88590176330272363</v>
      </c>
      <c r="M535" s="849">
        <v>953</v>
      </c>
      <c r="N535" s="849">
        <v>536</v>
      </c>
      <c r="O535" s="849">
        <v>512416</v>
      </c>
      <c r="P535" s="837">
        <v>0.99861243198578131</v>
      </c>
      <c r="Q535" s="850">
        <v>956</v>
      </c>
    </row>
    <row r="536" spans="1:17" ht="14.4" customHeight="1" x14ac:dyDescent="0.3">
      <c r="A536" s="831" t="s">
        <v>4225</v>
      </c>
      <c r="B536" s="832" t="s">
        <v>3665</v>
      </c>
      <c r="C536" s="832" t="s">
        <v>3661</v>
      </c>
      <c r="D536" s="832" t="s">
        <v>3722</v>
      </c>
      <c r="E536" s="832" t="s">
        <v>3723</v>
      </c>
      <c r="F536" s="849">
        <v>3</v>
      </c>
      <c r="G536" s="849">
        <v>360</v>
      </c>
      <c r="H536" s="849">
        <v>1</v>
      </c>
      <c r="I536" s="849">
        <v>120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4225</v>
      </c>
      <c r="B537" s="832" t="s">
        <v>3665</v>
      </c>
      <c r="C537" s="832" t="s">
        <v>3661</v>
      </c>
      <c r="D537" s="832" t="s">
        <v>3803</v>
      </c>
      <c r="E537" s="832" t="s">
        <v>3801</v>
      </c>
      <c r="F537" s="849">
        <v>83</v>
      </c>
      <c r="G537" s="849">
        <v>61835</v>
      </c>
      <c r="H537" s="849">
        <v>1</v>
      </c>
      <c r="I537" s="849">
        <v>745</v>
      </c>
      <c r="J537" s="849">
        <v>157</v>
      </c>
      <c r="K537" s="849">
        <v>117122</v>
      </c>
      <c r="L537" s="849">
        <v>1.8941052801811271</v>
      </c>
      <c r="M537" s="849">
        <v>746</v>
      </c>
      <c r="N537" s="849">
        <v>59</v>
      </c>
      <c r="O537" s="849">
        <v>44132</v>
      </c>
      <c r="P537" s="837">
        <v>0.71370583003153554</v>
      </c>
      <c r="Q537" s="850">
        <v>748</v>
      </c>
    </row>
    <row r="538" spans="1:17" ht="14.4" customHeight="1" x14ac:dyDescent="0.3">
      <c r="A538" s="831" t="s">
        <v>4225</v>
      </c>
      <c r="B538" s="832" t="s">
        <v>3665</v>
      </c>
      <c r="C538" s="832" t="s">
        <v>3661</v>
      </c>
      <c r="D538" s="832" t="s">
        <v>3804</v>
      </c>
      <c r="E538" s="832" t="s">
        <v>3805</v>
      </c>
      <c r="F538" s="849">
        <v>1</v>
      </c>
      <c r="G538" s="849">
        <v>543</v>
      </c>
      <c r="H538" s="849">
        <v>1</v>
      </c>
      <c r="I538" s="849">
        <v>543</v>
      </c>
      <c r="J538" s="849">
        <v>9</v>
      </c>
      <c r="K538" s="849">
        <v>4896</v>
      </c>
      <c r="L538" s="849">
        <v>9.0165745856353592</v>
      </c>
      <c r="M538" s="849">
        <v>544</v>
      </c>
      <c r="N538" s="849"/>
      <c r="O538" s="849"/>
      <c r="P538" s="837"/>
      <c r="Q538" s="850"/>
    </row>
    <row r="539" spans="1:17" ht="14.4" customHeight="1" x14ac:dyDescent="0.3">
      <c r="A539" s="831" t="s">
        <v>4225</v>
      </c>
      <c r="B539" s="832" t="s">
        <v>3665</v>
      </c>
      <c r="C539" s="832" t="s">
        <v>3661</v>
      </c>
      <c r="D539" s="832" t="s">
        <v>3761</v>
      </c>
      <c r="E539" s="832" t="s">
        <v>3756</v>
      </c>
      <c r="F539" s="849">
        <v>35</v>
      </c>
      <c r="G539" s="849">
        <v>6230</v>
      </c>
      <c r="H539" s="849">
        <v>1</v>
      </c>
      <c r="I539" s="849">
        <v>178</v>
      </c>
      <c r="J539" s="849">
        <v>50</v>
      </c>
      <c r="K539" s="849">
        <v>8950</v>
      </c>
      <c r="L539" s="849">
        <v>1.4365971107544142</v>
      </c>
      <c r="M539" s="849">
        <v>179</v>
      </c>
      <c r="N539" s="849">
        <v>27</v>
      </c>
      <c r="O539" s="849">
        <v>4833</v>
      </c>
      <c r="P539" s="837">
        <v>0.77576243980738357</v>
      </c>
      <c r="Q539" s="850">
        <v>179</v>
      </c>
    </row>
    <row r="540" spans="1:17" ht="14.4" customHeight="1" x14ac:dyDescent="0.3">
      <c r="A540" s="831" t="s">
        <v>4225</v>
      </c>
      <c r="B540" s="832" t="s">
        <v>3665</v>
      </c>
      <c r="C540" s="832" t="s">
        <v>3661</v>
      </c>
      <c r="D540" s="832" t="s">
        <v>3762</v>
      </c>
      <c r="E540" s="832" t="s">
        <v>3760</v>
      </c>
      <c r="F540" s="849">
        <v>3</v>
      </c>
      <c r="G540" s="849">
        <v>1140</v>
      </c>
      <c r="H540" s="849">
        <v>1</v>
      </c>
      <c r="I540" s="849">
        <v>380</v>
      </c>
      <c r="J540" s="849">
        <v>5</v>
      </c>
      <c r="K540" s="849">
        <v>1905</v>
      </c>
      <c r="L540" s="849">
        <v>1.6710526315789473</v>
      </c>
      <c r="M540" s="849">
        <v>381</v>
      </c>
      <c r="N540" s="849">
        <v>5</v>
      </c>
      <c r="O540" s="849">
        <v>1925</v>
      </c>
      <c r="P540" s="837">
        <v>1.6885964912280702</v>
      </c>
      <c r="Q540" s="850">
        <v>385</v>
      </c>
    </row>
    <row r="541" spans="1:17" ht="14.4" customHeight="1" x14ac:dyDescent="0.3">
      <c r="A541" s="831" t="s">
        <v>4225</v>
      </c>
      <c r="B541" s="832" t="s">
        <v>3665</v>
      </c>
      <c r="C541" s="832" t="s">
        <v>3661</v>
      </c>
      <c r="D541" s="832" t="s">
        <v>3730</v>
      </c>
      <c r="E541" s="832" t="s">
        <v>3731</v>
      </c>
      <c r="F541" s="849">
        <v>1</v>
      </c>
      <c r="G541" s="849">
        <v>619</v>
      </c>
      <c r="H541" s="849">
        <v>1</v>
      </c>
      <c r="I541" s="849">
        <v>619</v>
      </c>
      <c r="J541" s="849">
        <v>1</v>
      </c>
      <c r="K541" s="849">
        <v>620</v>
      </c>
      <c r="L541" s="849">
        <v>1.0016155088852989</v>
      </c>
      <c r="M541" s="849">
        <v>620</v>
      </c>
      <c r="N541" s="849"/>
      <c r="O541" s="849"/>
      <c r="P541" s="837"/>
      <c r="Q541" s="850"/>
    </row>
    <row r="542" spans="1:17" ht="14.4" customHeight="1" x14ac:dyDescent="0.3">
      <c r="A542" s="831" t="s">
        <v>4225</v>
      </c>
      <c r="B542" s="832" t="s">
        <v>3665</v>
      </c>
      <c r="C542" s="832" t="s">
        <v>3661</v>
      </c>
      <c r="D542" s="832" t="s">
        <v>3829</v>
      </c>
      <c r="E542" s="832" t="s">
        <v>3830</v>
      </c>
      <c r="F542" s="849"/>
      <c r="G542" s="849"/>
      <c r="H542" s="849"/>
      <c r="I542" s="849"/>
      <c r="J542" s="849">
        <v>1</v>
      </c>
      <c r="K542" s="849">
        <v>100</v>
      </c>
      <c r="L542" s="849"/>
      <c r="M542" s="849">
        <v>100</v>
      </c>
      <c r="N542" s="849">
        <v>2</v>
      </c>
      <c r="O542" s="849">
        <v>200</v>
      </c>
      <c r="P542" s="837"/>
      <c r="Q542" s="850">
        <v>100</v>
      </c>
    </row>
    <row r="543" spans="1:17" ht="14.4" customHeight="1" x14ac:dyDescent="0.3">
      <c r="A543" s="831" t="s">
        <v>4225</v>
      </c>
      <c r="B543" s="832" t="s">
        <v>3665</v>
      </c>
      <c r="C543" s="832" t="s">
        <v>3661</v>
      </c>
      <c r="D543" s="832" t="s">
        <v>3732</v>
      </c>
      <c r="E543" s="832" t="s">
        <v>3733</v>
      </c>
      <c r="F543" s="849">
        <v>1</v>
      </c>
      <c r="G543" s="849">
        <v>373</v>
      </c>
      <c r="H543" s="849">
        <v>1</v>
      </c>
      <c r="I543" s="849">
        <v>373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4225</v>
      </c>
      <c r="B544" s="832" t="s">
        <v>3665</v>
      </c>
      <c r="C544" s="832" t="s">
        <v>3661</v>
      </c>
      <c r="D544" s="832" t="s">
        <v>3839</v>
      </c>
      <c r="E544" s="832" t="s">
        <v>3801</v>
      </c>
      <c r="F544" s="849">
        <v>13</v>
      </c>
      <c r="G544" s="849">
        <v>11427</v>
      </c>
      <c r="H544" s="849">
        <v>1</v>
      </c>
      <c r="I544" s="849">
        <v>879</v>
      </c>
      <c r="J544" s="849"/>
      <c r="K544" s="849"/>
      <c r="L544" s="849"/>
      <c r="M544" s="849"/>
      <c r="N544" s="849">
        <v>14</v>
      </c>
      <c r="O544" s="849">
        <v>12334</v>
      </c>
      <c r="P544" s="837">
        <v>1.0793734138444036</v>
      </c>
      <c r="Q544" s="850">
        <v>881</v>
      </c>
    </row>
    <row r="545" spans="1:17" ht="14.4" customHeight="1" x14ac:dyDescent="0.3">
      <c r="A545" s="831" t="s">
        <v>4225</v>
      </c>
      <c r="B545" s="832" t="s">
        <v>3665</v>
      </c>
      <c r="C545" s="832" t="s">
        <v>3661</v>
      </c>
      <c r="D545" s="832" t="s">
        <v>3840</v>
      </c>
      <c r="E545" s="832" t="s">
        <v>3808</v>
      </c>
      <c r="F545" s="849">
        <v>3</v>
      </c>
      <c r="G545" s="849">
        <v>1593</v>
      </c>
      <c r="H545" s="849">
        <v>1</v>
      </c>
      <c r="I545" s="849">
        <v>531</v>
      </c>
      <c r="J545" s="849">
        <v>3</v>
      </c>
      <c r="K545" s="849">
        <v>1596</v>
      </c>
      <c r="L545" s="849">
        <v>1.0018832391713748</v>
      </c>
      <c r="M545" s="849">
        <v>532</v>
      </c>
      <c r="N545" s="849">
        <v>1</v>
      </c>
      <c r="O545" s="849">
        <v>534</v>
      </c>
      <c r="P545" s="837">
        <v>0.3352165725047081</v>
      </c>
      <c r="Q545" s="850">
        <v>534</v>
      </c>
    </row>
    <row r="546" spans="1:17" ht="14.4" customHeight="1" x14ac:dyDescent="0.3">
      <c r="A546" s="831" t="s">
        <v>4225</v>
      </c>
      <c r="B546" s="832" t="s">
        <v>3665</v>
      </c>
      <c r="C546" s="832" t="s">
        <v>3661</v>
      </c>
      <c r="D546" s="832" t="s">
        <v>3807</v>
      </c>
      <c r="E546" s="832" t="s">
        <v>3808</v>
      </c>
      <c r="F546" s="849">
        <v>188</v>
      </c>
      <c r="G546" s="849">
        <v>154912</v>
      </c>
      <c r="H546" s="849">
        <v>1</v>
      </c>
      <c r="I546" s="849">
        <v>824</v>
      </c>
      <c r="J546" s="849">
        <v>174</v>
      </c>
      <c r="K546" s="849">
        <v>143550</v>
      </c>
      <c r="L546" s="849">
        <v>0.92665513323693449</v>
      </c>
      <c r="M546" s="849">
        <v>825</v>
      </c>
      <c r="N546" s="849">
        <v>167</v>
      </c>
      <c r="O546" s="849">
        <v>138276</v>
      </c>
      <c r="P546" s="837">
        <v>0.89260999793431106</v>
      </c>
      <c r="Q546" s="850">
        <v>828</v>
      </c>
    </row>
    <row r="547" spans="1:17" ht="14.4" customHeight="1" x14ac:dyDescent="0.3">
      <c r="A547" s="831" t="s">
        <v>4225</v>
      </c>
      <c r="B547" s="832" t="s">
        <v>3665</v>
      </c>
      <c r="C547" s="832" t="s">
        <v>3661</v>
      </c>
      <c r="D547" s="832" t="s">
        <v>3831</v>
      </c>
      <c r="E547" s="832" t="s">
        <v>3808</v>
      </c>
      <c r="F547" s="849">
        <v>72</v>
      </c>
      <c r="G547" s="849">
        <v>43488</v>
      </c>
      <c r="H547" s="849">
        <v>1</v>
      </c>
      <c r="I547" s="849">
        <v>604</v>
      </c>
      <c r="J547" s="849">
        <v>28</v>
      </c>
      <c r="K547" s="849">
        <v>16940</v>
      </c>
      <c r="L547" s="849">
        <v>0.389532744665195</v>
      </c>
      <c r="M547" s="849">
        <v>605</v>
      </c>
      <c r="N547" s="849">
        <v>82</v>
      </c>
      <c r="O547" s="849">
        <v>49938</v>
      </c>
      <c r="P547" s="837">
        <v>1.1483167770419427</v>
      </c>
      <c r="Q547" s="850">
        <v>609</v>
      </c>
    </row>
    <row r="548" spans="1:17" ht="14.4" customHeight="1" x14ac:dyDescent="0.3">
      <c r="A548" s="831" t="s">
        <v>4225</v>
      </c>
      <c r="B548" s="832" t="s">
        <v>3665</v>
      </c>
      <c r="C548" s="832" t="s">
        <v>3661</v>
      </c>
      <c r="D548" s="832" t="s">
        <v>3766</v>
      </c>
      <c r="E548" s="832" t="s">
        <v>3743</v>
      </c>
      <c r="F548" s="849"/>
      <c r="G548" s="849"/>
      <c r="H548" s="849"/>
      <c r="I548" s="849"/>
      <c r="J548" s="849">
        <v>2</v>
      </c>
      <c r="K548" s="849">
        <v>810</v>
      </c>
      <c r="L548" s="849"/>
      <c r="M548" s="849">
        <v>405</v>
      </c>
      <c r="N548" s="849"/>
      <c r="O548" s="849"/>
      <c r="P548" s="837"/>
      <c r="Q548" s="850"/>
    </row>
    <row r="549" spans="1:17" ht="14.4" customHeight="1" x14ac:dyDescent="0.3">
      <c r="A549" s="831" t="s">
        <v>4225</v>
      </c>
      <c r="B549" s="832" t="s">
        <v>3665</v>
      </c>
      <c r="C549" s="832" t="s">
        <v>3661</v>
      </c>
      <c r="D549" s="832" t="s">
        <v>4220</v>
      </c>
      <c r="E549" s="832" t="s">
        <v>3808</v>
      </c>
      <c r="F549" s="849"/>
      <c r="G549" s="849"/>
      <c r="H549" s="849"/>
      <c r="I549" s="849"/>
      <c r="J549" s="849"/>
      <c r="K549" s="849"/>
      <c r="L549" s="849"/>
      <c r="M549" s="849"/>
      <c r="N549" s="849">
        <v>4</v>
      </c>
      <c r="O549" s="849">
        <v>3012</v>
      </c>
      <c r="P549" s="837"/>
      <c r="Q549" s="850">
        <v>753</v>
      </c>
    </row>
    <row r="550" spans="1:17" ht="14.4" customHeight="1" x14ac:dyDescent="0.3">
      <c r="A550" s="831" t="s">
        <v>4226</v>
      </c>
      <c r="B550" s="832" t="s">
        <v>3665</v>
      </c>
      <c r="C550" s="832" t="s">
        <v>3690</v>
      </c>
      <c r="D550" s="832" t="s">
        <v>3738</v>
      </c>
      <c r="E550" s="832" t="s">
        <v>3739</v>
      </c>
      <c r="F550" s="849">
        <v>42</v>
      </c>
      <c r="G550" s="849">
        <v>37999.5</v>
      </c>
      <c r="H550" s="849">
        <v>1</v>
      </c>
      <c r="I550" s="849">
        <v>904.75</v>
      </c>
      <c r="J550" s="849">
        <v>53</v>
      </c>
      <c r="K550" s="849">
        <v>47951.75</v>
      </c>
      <c r="L550" s="849">
        <v>1.2619047619047619</v>
      </c>
      <c r="M550" s="849">
        <v>904.75</v>
      </c>
      <c r="N550" s="849">
        <v>1</v>
      </c>
      <c r="O550" s="849">
        <v>904.75</v>
      </c>
      <c r="P550" s="837">
        <v>2.3809523809523808E-2</v>
      </c>
      <c r="Q550" s="850">
        <v>904.75</v>
      </c>
    </row>
    <row r="551" spans="1:17" ht="14.4" customHeight="1" x14ac:dyDescent="0.3">
      <c r="A551" s="831" t="s">
        <v>4226</v>
      </c>
      <c r="B551" s="832" t="s">
        <v>3665</v>
      </c>
      <c r="C551" s="832" t="s">
        <v>3661</v>
      </c>
      <c r="D551" s="832" t="s">
        <v>3798</v>
      </c>
      <c r="E551" s="832" t="s">
        <v>3799</v>
      </c>
      <c r="F551" s="849"/>
      <c r="G551" s="849"/>
      <c r="H551" s="849"/>
      <c r="I551" s="849"/>
      <c r="J551" s="849">
        <v>1</v>
      </c>
      <c r="K551" s="849">
        <v>196</v>
      </c>
      <c r="L551" s="849"/>
      <c r="M551" s="849">
        <v>196</v>
      </c>
      <c r="N551" s="849">
        <v>1</v>
      </c>
      <c r="O551" s="849">
        <v>199</v>
      </c>
      <c r="P551" s="837"/>
      <c r="Q551" s="850">
        <v>199</v>
      </c>
    </row>
    <row r="552" spans="1:17" ht="14.4" customHeight="1" x14ac:dyDescent="0.3">
      <c r="A552" s="831" t="s">
        <v>4226</v>
      </c>
      <c r="B552" s="832" t="s">
        <v>3665</v>
      </c>
      <c r="C552" s="832" t="s">
        <v>3661</v>
      </c>
      <c r="D552" s="832" t="s">
        <v>3704</v>
      </c>
      <c r="E552" s="832" t="s">
        <v>3705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38</v>
      </c>
      <c r="P552" s="837"/>
      <c r="Q552" s="850">
        <v>38</v>
      </c>
    </row>
    <row r="553" spans="1:17" ht="14.4" customHeight="1" x14ac:dyDescent="0.3">
      <c r="A553" s="831" t="s">
        <v>4226</v>
      </c>
      <c r="B553" s="832" t="s">
        <v>3665</v>
      </c>
      <c r="C553" s="832" t="s">
        <v>3661</v>
      </c>
      <c r="D553" s="832" t="s">
        <v>3710</v>
      </c>
      <c r="E553" s="832" t="s">
        <v>3711</v>
      </c>
      <c r="F553" s="849">
        <v>340</v>
      </c>
      <c r="G553" s="849">
        <v>85340</v>
      </c>
      <c r="H553" s="849">
        <v>1</v>
      </c>
      <c r="I553" s="849">
        <v>251</v>
      </c>
      <c r="J553" s="849">
        <v>337</v>
      </c>
      <c r="K553" s="849">
        <v>84924</v>
      </c>
      <c r="L553" s="849">
        <v>0.99512538082962265</v>
      </c>
      <c r="M553" s="849">
        <v>252</v>
      </c>
      <c r="N553" s="849">
        <v>369</v>
      </c>
      <c r="O553" s="849">
        <v>93726</v>
      </c>
      <c r="P553" s="837">
        <v>1.0982657604874619</v>
      </c>
      <c r="Q553" s="850">
        <v>254</v>
      </c>
    </row>
    <row r="554" spans="1:17" ht="14.4" customHeight="1" x14ac:dyDescent="0.3">
      <c r="A554" s="831" t="s">
        <v>4226</v>
      </c>
      <c r="B554" s="832" t="s">
        <v>3665</v>
      </c>
      <c r="C554" s="832" t="s">
        <v>3661</v>
      </c>
      <c r="D554" s="832" t="s">
        <v>3740</v>
      </c>
      <c r="E554" s="832" t="s">
        <v>3741</v>
      </c>
      <c r="F554" s="849">
        <v>737</v>
      </c>
      <c r="G554" s="849">
        <v>92862</v>
      </c>
      <c r="H554" s="849">
        <v>1</v>
      </c>
      <c r="I554" s="849">
        <v>126</v>
      </c>
      <c r="J554" s="849">
        <v>780</v>
      </c>
      <c r="K554" s="849">
        <v>99060</v>
      </c>
      <c r="L554" s="849">
        <v>1.0667442010725592</v>
      </c>
      <c r="M554" s="849">
        <v>127</v>
      </c>
      <c r="N554" s="849">
        <v>758</v>
      </c>
      <c r="O554" s="849">
        <v>95508</v>
      </c>
      <c r="P554" s="837">
        <v>1.0284938941655359</v>
      </c>
      <c r="Q554" s="850">
        <v>126</v>
      </c>
    </row>
    <row r="555" spans="1:17" ht="14.4" customHeight="1" x14ac:dyDescent="0.3">
      <c r="A555" s="831" t="s">
        <v>4226</v>
      </c>
      <c r="B555" s="832" t="s">
        <v>3665</v>
      </c>
      <c r="C555" s="832" t="s">
        <v>3661</v>
      </c>
      <c r="D555" s="832" t="s">
        <v>3769</v>
      </c>
      <c r="E555" s="832" t="s">
        <v>3748</v>
      </c>
      <c r="F555" s="849">
        <v>2</v>
      </c>
      <c r="G555" s="849">
        <v>1376</v>
      </c>
      <c r="H555" s="849">
        <v>1</v>
      </c>
      <c r="I555" s="849">
        <v>688</v>
      </c>
      <c r="J555" s="849">
        <v>18</v>
      </c>
      <c r="K555" s="849">
        <v>12402</v>
      </c>
      <c r="L555" s="849">
        <v>9.0130813953488378</v>
      </c>
      <c r="M555" s="849">
        <v>689</v>
      </c>
      <c r="N555" s="849">
        <v>28</v>
      </c>
      <c r="O555" s="849">
        <v>19348</v>
      </c>
      <c r="P555" s="837">
        <v>14.061046511627907</v>
      </c>
      <c r="Q555" s="850">
        <v>691</v>
      </c>
    </row>
    <row r="556" spans="1:17" ht="14.4" customHeight="1" x14ac:dyDescent="0.3">
      <c r="A556" s="831" t="s">
        <v>4226</v>
      </c>
      <c r="B556" s="832" t="s">
        <v>3665</v>
      </c>
      <c r="C556" s="832" t="s">
        <v>3661</v>
      </c>
      <c r="D556" s="832" t="s">
        <v>3746</v>
      </c>
      <c r="E556" s="832" t="s">
        <v>3745</v>
      </c>
      <c r="F556" s="849">
        <v>38</v>
      </c>
      <c r="G556" s="849">
        <v>21584</v>
      </c>
      <c r="H556" s="849">
        <v>1</v>
      </c>
      <c r="I556" s="849">
        <v>568</v>
      </c>
      <c r="J556" s="849">
        <v>1</v>
      </c>
      <c r="K556" s="849">
        <v>569</v>
      </c>
      <c r="L556" s="849">
        <v>2.636212008895478E-2</v>
      </c>
      <c r="M556" s="849">
        <v>569</v>
      </c>
      <c r="N556" s="849">
        <v>9</v>
      </c>
      <c r="O556" s="849">
        <v>5157</v>
      </c>
      <c r="P556" s="837">
        <v>0.23892698295033357</v>
      </c>
      <c r="Q556" s="850">
        <v>573</v>
      </c>
    </row>
    <row r="557" spans="1:17" ht="14.4" customHeight="1" x14ac:dyDescent="0.3">
      <c r="A557" s="831" t="s">
        <v>4226</v>
      </c>
      <c r="B557" s="832" t="s">
        <v>3665</v>
      </c>
      <c r="C557" s="832" t="s">
        <v>3661</v>
      </c>
      <c r="D557" s="832" t="s">
        <v>3747</v>
      </c>
      <c r="E557" s="832" t="s">
        <v>3748</v>
      </c>
      <c r="F557" s="849">
        <v>162</v>
      </c>
      <c r="G557" s="849">
        <v>123282</v>
      </c>
      <c r="H557" s="849">
        <v>1</v>
      </c>
      <c r="I557" s="849">
        <v>761</v>
      </c>
      <c r="J557" s="849">
        <v>75</v>
      </c>
      <c r="K557" s="849">
        <v>57150</v>
      </c>
      <c r="L557" s="849">
        <v>0.46357132428091691</v>
      </c>
      <c r="M557" s="849">
        <v>762</v>
      </c>
      <c r="N557" s="849">
        <v>85</v>
      </c>
      <c r="O557" s="849">
        <v>65110</v>
      </c>
      <c r="P557" s="837">
        <v>0.52813873882643048</v>
      </c>
      <c r="Q557" s="850">
        <v>766</v>
      </c>
    </row>
    <row r="558" spans="1:17" ht="14.4" customHeight="1" x14ac:dyDescent="0.3">
      <c r="A558" s="831" t="s">
        <v>4226</v>
      </c>
      <c r="B558" s="832" t="s">
        <v>3665</v>
      </c>
      <c r="C558" s="832" t="s">
        <v>3661</v>
      </c>
      <c r="D558" s="832" t="s">
        <v>3800</v>
      </c>
      <c r="E558" s="832" t="s">
        <v>3801</v>
      </c>
      <c r="F558" s="849">
        <v>333</v>
      </c>
      <c r="G558" s="849">
        <v>272394</v>
      </c>
      <c r="H558" s="849">
        <v>1</v>
      </c>
      <c r="I558" s="849">
        <v>818</v>
      </c>
      <c r="J558" s="849">
        <v>425</v>
      </c>
      <c r="K558" s="849">
        <v>348075</v>
      </c>
      <c r="L558" s="849">
        <v>1.2778365162228242</v>
      </c>
      <c r="M558" s="849">
        <v>819</v>
      </c>
      <c r="N558" s="849">
        <v>317</v>
      </c>
      <c r="O558" s="849">
        <v>260891</v>
      </c>
      <c r="P558" s="837">
        <v>0.95777072916437223</v>
      </c>
      <c r="Q558" s="850">
        <v>823</v>
      </c>
    </row>
    <row r="559" spans="1:17" ht="14.4" customHeight="1" x14ac:dyDescent="0.3">
      <c r="A559" s="831" t="s">
        <v>4226</v>
      </c>
      <c r="B559" s="832" t="s">
        <v>3665</v>
      </c>
      <c r="C559" s="832" t="s">
        <v>3661</v>
      </c>
      <c r="D559" s="832" t="s">
        <v>3749</v>
      </c>
      <c r="E559" s="832" t="s">
        <v>3750</v>
      </c>
      <c r="F559" s="849">
        <v>1</v>
      </c>
      <c r="G559" s="849">
        <v>462</v>
      </c>
      <c r="H559" s="849">
        <v>1</v>
      </c>
      <c r="I559" s="849">
        <v>462</v>
      </c>
      <c r="J559" s="849">
        <v>2</v>
      </c>
      <c r="K559" s="849">
        <v>928</v>
      </c>
      <c r="L559" s="849">
        <v>2.0086580086580086</v>
      </c>
      <c r="M559" s="849">
        <v>464</v>
      </c>
      <c r="N559" s="849"/>
      <c r="O559" s="849"/>
      <c r="P559" s="837"/>
      <c r="Q559" s="850"/>
    </row>
    <row r="560" spans="1:17" ht="14.4" customHeight="1" x14ac:dyDescent="0.3">
      <c r="A560" s="831" t="s">
        <v>4226</v>
      </c>
      <c r="B560" s="832" t="s">
        <v>3665</v>
      </c>
      <c r="C560" s="832" t="s">
        <v>3661</v>
      </c>
      <c r="D560" s="832" t="s">
        <v>3752</v>
      </c>
      <c r="E560" s="832" t="s">
        <v>3731</v>
      </c>
      <c r="F560" s="849">
        <v>24</v>
      </c>
      <c r="G560" s="849">
        <v>17472</v>
      </c>
      <c r="H560" s="849">
        <v>1</v>
      </c>
      <c r="I560" s="849">
        <v>728</v>
      </c>
      <c r="J560" s="849">
        <v>21</v>
      </c>
      <c r="K560" s="849">
        <v>15330</v>
      </c>
      <c r="L560" s="849">
        <v>0.87740384615384615</v>
      </c>
      <c r="M560" s="849">
        <v>730</v>
      </c>
      <c r="N560" s="849">
        <v>21</v>
      </c>
      <c r="O560" s="849">
        <v>15435</v>
      </c>
      <c r="P560" s="837">
        <v>0.88341346153846156</v>
      </c>
      <c r="Q560" s="850">
        <v>735</v>
      </c>
    </row>
    <row r="561" spans="1:17" ht="14.4" customHeight="1" x14ac:dyDescent="0.3">
      <c r="A561" s="831" t="s">
        <v>4226</v>
      </c>
      <c r="B561" s="832" t="s">
        <v>3665</v>
      </c>
      <c r="C561" s="832" t="s">
        <v>3661</v>
      </c>
      <c r="D561" s="832" t="s">
        <v>3753</v>
      </c>
      <c r="E561" s="832" t="s">
        <v>3754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838</v>
      </c>
      <c r="P561" s="837"/>
      <c r="Q561" s="850">
        <v>838</v>
      </c>
    </row>
    <row r="562" spans="1:17" ht="14.4" customHeight="1" x14ac:dyDescent="0.3">
      <c r="A562" s="831" t="s">
        <v>4226</v>
      </c>
      <c r="B562" s="832" t="s">
        <v>3665</v>
      </c>
      <c r="C562" s="832" t="s">
        <v>3661</v>
      </c>
      <c r="D562" s="832" t="s">
        <v>3755</v>
      </c>
      <c r="E562" s="832" t="s">
        <v>3756</v>
      </c>
      <c r="F562" s="849">
        <v>109</v>
      </c>
      <c r="G562" s="849">
        <v>23435</v>
      </c>
      <c r="H562" s="849">
        <v>1</v>
      </c>
      <c r="I562" s="849">
        <v>215</v>
      </c>
      <c r="J562" s="849">
        <v>121</v>
      </c>
      <c r="K562" s="849">
        <v>26015</v>
      </c>
      <c r="L562" s="849">
        <v>1.1100917431192661</v>
      </c>
      <c r="M562" s="849">
        <v>215</v>
      </c>
      <c r="N562" s="849">
        <v>120</v>
      </c>
      <c r="O562" s="849">
        <v>26040</v>
      </c>
      <c r="P562" s="837">
        <v>1.1111585235758481</v>
      </c>
      <c r="Q562" s="850">
        <v>217</v>
      </c>
    </row>
    <row r="563" spans="1:17" ht="14.4" customHeight="1" x14ac:dyDescent="0.3">
      <c r="A563" s="831" t="s">
        <v>4226</v>
      </c>
      <c r="B563" s="832" t="s">
        <v>3665</v>
      </c>
      <c r="C563" s="832" t="s">
        <v>3661</v>
      </c>
      <c r="D563" s="832" t="s">
        <v>3712</v>
      </c>
      <c r="E563" s="832" t="s">
        <v>3713</v>
      </c>
      <c r="F563" s="849"/>
      <c r="G563" s="849"/>
      <c r="H563" s="849"/>
      <c r="I563" s="849"/>
      <c r="J563" s="849">
        <v>1</v>
      </c>
      <c r="K563" s="849">
        <v>702</v>
      </c>
      <c r="L563" s="849"/>
      <c r="M563" s="849">
        <v>702</v>
      </c>
      <c r="N563" s="849"/>
      <c r="O563" s="849"/>
      <c r="P563" s="837"/>
      <c r="Q563" s="850"/>
    </row>
    <row r="564" spans="1:17" ht="14.4" customHeight="1" x14ac:dyDescent="0.3">
      <c r="A564" s="831" t="s">
        <v>4226</v>
      </c>
      <c r="B564" s="832" t="s">
        <v>3665</v>
      </c>
      <c r="C564" s="832" t="s">
        <v>3661</v>
      </c>
      <c r="D564" s="832" t="s">
        <v>3714</v>
      </c>
      <c r="E564" s="832" t="s">
        <v>3715</v>
      </c>
      <c r="F564" s="849"/>
      <c r="G564" s="849"/>
      <c r="H564" s="849"/>
      <c r="I564" s="849"/>
      <c r="J564" s="849">
        <v>2</v>
      </c>
      <c r="K564" s="849">
        <v>710</v>
      </c>
      <c r="L564" s="849"/>
      <c r="M564" s="849">
        <v>355</v>
      </c>
      <c r="N564" s="849"/>
      <c r="O564" s="849"/>
      <c r="P564" s="837"/>
      <c r="Q564" s="850"/>
    </row>
    <row r="565" spans="1:17" ht="14.4" customHeight="1" x14ac:dyDescent="0.3">
      <c r="A565" s="831" t="s">
        <v>4226</v>
      </c>
      <c r="B565" s="832" t="s">
        <v>3665</v>
      </c>
      <c r="C565" s="832" t="s">
        <v>3661</v>
      </c>
      <c r="D565" s="832" t="s">
        <v>3757</v>
      </c>
      <c r="E565" s="832" t="s">
        <v>3758</v>
      </c>
      <c r="F565" s="849">
        <v>880</v>
      </c>
      <c r="G565" s="849">
        <v>74800</v>
      </c>
      <c r="H565" s="849">
        <v>1</v>
      </c>
      <c r="I565" s="849">
        <v>85</v>
      </c>
      <c r="J565" s="849">
        <v>933</v>
      </c>
      <c r="K565" s="849">
        <v>80238</v>
      </c>
      <c r="L565" s="849">
        <v>1.0727005347593583</v>
      </c>
      <c r="M565" s="849">
        <v>86</v>
      </c>
      <c r="N565" s="849">
        <v>908</v>
      </c>
      <c r="O565" s="849">
        <v>79904</v>
      </c>
      <c r="P565" s="837">
        <v>1.0682352941176469</v>
      </c>
      <c r="Q565" s="850">
        <v>88</v>
      </c>
    </row>
    <row r="566" spans="1:17" ht="14.4" customHeight="1" x14ac:dyDescent="0.3">
      <c r="A566" s="831" t="s">
        <v>4226</v>
      </c>
      <c r="B566" s="832" t="s">
        <v>3665</v>
      </c>
      <c r="C566" s="832" t="s">
        <v>3661</v>
      </c>
      <c r="D566" s="832" t="s">
        <v>3716</v>
      </c>
      <c r="E566" s="832" t="s">
        <v>3717</v>
      </c>
      <c r="F566" s="849">
        <v>3</v>
      </c>
      <c r="G566" s="849">
        <v>2160</v>
      </c>
      <c r="H566" s="849">
        <v>1</v>
      </c>
      <c r="I566" s="849">
        <v>720</v>
      </c>
      <c r="J566" s="849">
        <v>2</v>
      </c>
      <c r="K566" s="849">
        <v>1440</v>
      </c>
      <c r="L566" s="849">
        <v>0.66666666666666663</v>
      </c>
      <c r="M566" s="849">
        <v>720</v>
      </c>
      <c r="N566" s="849">
        <v>3</v>
      </c>
      <c r="O566" s="849">
        <v>2169</v>
      </c>
      <c r="P566" s="837">
        <v>1.0041666666666667</v>
      </c>
      <c r="Q566" s="850">
        <v>723</v>
      </c>
    </row>
    <row r="567" spans="1:17" ht="14.4" customHeight="1" x14ac:dyDescent="0.3">
      <c r="A567" s="831" t="s">
        <v>4226</v>
      </c>
      <c r="B567" s="832" t="s">
        <v>3665</v>
      </c>
      <c r="C567" s="832" t="s">
        <v>3661</v>
      </c>
      <c r="D567" s="832" t="s">
        <v>3802</v>
      </c>
      <c r="E567" s="832" t="s">
        <v>3801</v>
      </c>
      <c r="F567" s="849">
        <v>345</v>
      </c>
      <c r="G567" s="849">
        <v>328440</v>
      </c>
      <c r="H567" s="849">
        <v>1</v>
      </c>
      <c r="I567" s="849">
        <v>952</v>
      </c>
      <c r="J567" s="849">
        <v>414</v>
      </c>
      <c r="K567" s="849">
        <v>394542</v>
      </c>
      <c r="L567" s="849">
        <v>1.2012605042016806</v>
      </c>
      <c r="M567" s="849">
        <v>953</v>
      </c>
      <c r="N567" s="849">
        <v>463</v>
      </c>
      <c r="O567" s="849">
        <v>442628</v>
      </c>
      <c r="P567" s="837">
        <v>1.3476677627572768</v>
      </c>
      <c r="Q567" s="850">
        <v>956</v>
      </c>
    </row>
    <row r="568" spans="1:17" ht="14.4" customHeight="1" x14ac:dyDescent="0.3">
      <c r="A568" s="831" t="s">
        <v>4226</v>
      </c>
      <c r="B568" s="832" t="s">
        <v>3665</v>
      </c>
      <c r="C568" s="832" t="s">
        <v>3661</v>
      </c>
      <c r="D568" s="832" t="s">
        <v>3722</v>
      </c>
      <c r="E568" s="832" t="s">
        <v>3723</v>
      </c>
      <c r="F568" s="849"/>
      <c r="G568" s="849"/>
      <c r="H568" s="849"/>
      <c r="I568" s="849"/>
      <c r="J568" s="849">
        <v>3</v>
      </c>
      <c r="K568" s="849">
        <v>363</v>
      </c>
      <c r="L568" s="849"/>
      <c r="M568" s="849">
        <v>121</v>
      </c>
      <c r="N568" s="849">
        <v>6</v>
      </c>
      <c r="O568" s="849">
        <v>732</v>
      </c>
      <c r="P568" s="837"/>
      <c r="Q568" s="850">
        <v>122</v>
      </c>
    </row>
    <row r="569" spans="1:17" ht="14.4" customHeight="1" x14ac:dyDescent="0.3">
      <c r="A569" s="831" t="s">
        <v>4226</v>
      </c>
      <c r="B569" s="832" t="s">
        <v>3665</v>
      </c>
      <c r="C569" s="832" t="s">
        <v>3661</v>
      </c>
      <c r="D569" s="832" t="s">
        <v>3803</v>
      </c>
      <c r="E569" s="832" t="s">
        <v>3801</v>
      </c>
      <c r="F569" s="849">
        <v>17</v>
      </c>
      <c r="G569" s="849">
        <v>12665</v>
      </c>
      <c r="H569" s="849">
        <v>1</v>
      </c>
      <c r="I569" s="849">
        <v>745</v>
      </c>
      <c r="J569" s="849">
        <v>14</v>
      </c>
      <c r="K569" s="849">
        <v>10444</v>
      </c>
      <c r="L569" s="849">
        <v>0.82463482037110147</v>
      </c>
      <c r="M569" s="849">
        <v>746</v>
      </c>
      <c r="N569" s="849">
        <v>8</v>
      </c>
      <c r="O569" s="849">
        <v>5984</v>
      </c>
      <c r="P569" s="837">
        <v>0.47248322147651006</v>
      </c>
      <c r="Q569" s="850">
        <v>748</v>
      </c>
    </row>
    <row r="570" spans="1:17" ht="14.4" customHeight="1" x14ac:dyDescent="0.3">
      <c r="A570" s="831" t="s">
        <v>4226</v>
      </c>
      <c r="B570" s="832" t="s">
        <v>3665</v>
      </c>
      <c r="C570" s="832" t="s">
        <v>3661</v>
      </c>
      <c r="D570" s="832" t="s">
        <v>3827</v>
      </c>
      <c r="E570" s="832" t="s">
        <v>3828</v>
      </c>
      <c r="F570" s="849">
        <v>2</v>
      </c>
      <c r="G570" s="849">
        <v>116</v>
      </c>
      <c r="H570" s="849">
        <v>1</v>
      </c>
      <c r="I570" s="849">
        <v>58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4226</v>
      </c>
      <c r="B571" s="832" t="s">
        <v>3665</v>
      </c>
      <c r="C571" s="832" t="s">
        <v>3661</v>
      </c>
      <c r="D571" s="832" t="s">
        <v>3804</v>
      </c>
      <c r="E571" s="832" t="s">
        <v>3805</v>
      </c>
      <c r="F571" s="849">
        <v>9</v>
      </c>
      <c r="G571" s="849">
        <v>4887</v>
      </c>
      <c r="H571" s="849">
        <v>1</v>
      </c>
      <c r="I571" s="849">
        <v>543</v>
      </c>
      <c r="J571" s="849"/>
      <c r="K571" s="849"/>
      <c r="L571" s="849"/>
      <c r="M571" s="849"/>
      <c r="N571" s="849">
        <v>8</v>
      </c>
      <c r="O571" s="849">
        <v>4368</v>
      </c>
      <c r="P571" s="837">
        <v>0.89379987722529164</v>
      </c>
      <c r="Q571" s="850">
        <v>546</v>
      </c>
    </row>
    <row r="572" spans="1:17" ht="14.4" customHeight="1" x14ac:dyDescent="0.3">
      <c r="A572" s="831" t="s">
        <v>4226</v>
      </c>
      <c r="B572" s="832" t="s">
        <v>3665</v>
      </c>
      <c r="C572" s="832" t="s">
        <v>3661</v>
      </c>
      <c r="D572" s="832" t="s">
        <v>3759</v>
      </c>
      <c r="E572" s="832" t="s">
        <v>3760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620</v>
      </c>
      <c r="P572" s="837"/>
      <c r="Q572" s="850">
        <v>310</v>
      </c>
    </row>
    <row r="573" spans="1:17" ht="14.4" customHeight="1" x14ac:dyDescent="0.3">
      <c r="A573" s="831" t="s">
        <v>4226</v>
      </c>
      <c r="B573" s="832" t="s">
        <v>3665</v>
      </c>
      <c r="C573" s="832" t="s">
        <v>3661</v>
      </c>
      <c r="D573" s="832" t="s">
        <v>3761</v>
      </c>
      <c r="E573" s="832" t="s">
        <v>3756</v>
      </c>
      <c r="F573" s="849">
        <v>6</v>
      </c>
      <c r="G573" s="849">
        <v>1068</v>
      </c>
      <c r="H573" s="849">
        <v>1</v>
      </c>
      <c r="I573" s="849">
        <v>178</v>
      </c>
      <c r="J573" s="849">
        <v>7</v>
      </c>
      <c r="K573" s="849">
        <v>1253</v>
      </c>
      <c r="L573" s="849">
        <v>1.1732209737827715</v>
      </c>
      <c r="M573" s="849">
        <v>179</v>
      </c>
      <c r="N573" s="849">
        <v>8</v>
      </c>
      <c r="O573" s="849">
        <v>1432</v>
      </c>
      <c r="P573" s="837">
        <v>1.3408239700374531</v>
      </c>
      <c r="Q573" s="850">
        <v>179</v>
      </c>
    </row>
    <row r="574" spans="1:17" ht="14.4" customHeight="1" x14ac:dyDescent="0.3">
      <c r="A574" s="831" t="s">
        <v>4226</v>
      </c>
      <c r="B574" s="832" t="s">
        <v>3665</v>
      </c>
      <c r="C574" s="832" t="s">
        <v>3661</v>
      </c>
      <c r="D574" s="832" t="s">
        <v>3762</v>
      </c>
      <c r="E574" s="832" t="s">
        <v>3760</v>
      </c>
      <c r="F574" s="849">
        <v>1</v>
      </c>
      <c r="G574" s="849">
        <v>380</v>
      </c>
      <c r="H574" s="849">
        <v>1</v>
      </c>
      <c r="I574" s="849">
        <v>380</v>
      </c>
      <c r="J574" s="849">
        <v>2</v>
      </c>
      <c r="K574" s="849">
        <v>762</v>
      </c>
      <c r="L574" s="849">
        <v>2.0052631578947366</v>
      </c>
      <c r="M574" s="849">
        <v>381</v>
      </c>
      <c r="N574" s="849"/>
      <c r="O574" s="849"/>
      <c r="P574" s="837"/>
      <c r="Q574" s="850"/>
    </row>
    <row r="575" spans="1:17" ht="14.4" customHeight="1" x14ac:dyDescent="0.3">
      <c r="A575" s="831" t="s">
        <v>4226</v>
      </c>
      <c r="B575" s="832" t="s">
        <v>3665</v>
      </c>
      <c r="C575" s="832" t="s">
        <v>3661</v>
      </c>
      <c r="D575" s="832" t="s">
        <v>3730</v>
      </c>
      <c r="E575" s="832" t="s">
        <v>3731</v>
      </c>
      <c r="F575" s="849">
        <v>1</v>
      </c>
      <c r="G575" s="849">
        <v>619</v>
      </c>
      <c r="H575" s="849">
        <v>1</v>
      </c>
      <c r="I575" s="849">
        <v>619</v>
      </c>
      <c r="J575" s="849">
        <v>3</v>
      </c>
      <c r="K575" s="849">
        <v>1860</v>
      </c>
      <c r="L575" s="849">
        <v>3.0048465266558968</v>
      </c>
      <c r="M575" s="849">
        <v>620</v>
      </c>
      <c r="N575" s="849">
        <v>4</v>
      </c>
      <c r="O575" s="849">
        <v>2488</v>
      </c>
      <c r="P575" s="837">
        <v>4.0193861066235863</v>
      </c>
      <c r="Q575" s="850">
        <v>622</v>
      </c>
    </row>
    <row r="576" spans="1:17" ht="14.4" customHeight="1" x14ac:dyDescent="0.3">
      <c r="A576" s="831" t="s">
        <v>4226</v>
      </c>
      <c r="B576" s="832" t="s">
        <v>3665</v>
      </c>
      <c r="C576" s="832" t="s">
        <v>3661</v>
      </c>
      <c r="D576" s="832" t="s">
        <v>3829</v>
      </c>
      <c r="E576" s="832" t="s">
        <v>3830</v>
      </c>
      <c r="F576" s="849">
        <v>4</v>
      </c>
      <c r="G576" s="849">
        <v>400</v>
      </c>
      <c r="H576" s="849">
        <v>1</v>
      </c>
      <c r="I576" s="849">
        <v>100</v>
      </c>
      <c r="J576" s="849">
        <v>4</v>
      </c>
      <c r="K576" s="849">
        <v>400</v>
      </c>
      <c r="L576" s="849">
        <v>1</v>
      </c>
      <c r="M576" s="849">
        <v>100</v>
      </c>
      <c r="N576" s="849">
        <v>3</v>
      </c>
      <c r="O576" s="849">
        <v>300</v>
      </c>
      <c r="P576" s="837">
        <v>0.75</v>
      </c>
      <c r="Q576" s="850">
        <v>100</v>
      </c>
    </row>
    <row r="577" spans="1:17" ht="14.4" customHeight="1" x14ac:dyDescent="0.3">
      <c r="A577" s="831" t="s">
        <v>4226</v>
      </c>
      <c r="B577" s="832" t="s">
        <v>3665</v>
      </c>
      <c r="C577" s="832" t="s">
        <v>3661</v>
      </c>
      <c r="D577" s="832" t="s">
        <v>3806</v>
      </c>
      <c r="E577" s="832" t="s">
        <v>3801</v>
      </c>
      <c r="F577" s="849"/>
      <c r="G577" s="849"/>
      <c r="H577" s="849"/>
      <c r="I577" s="849"/>
      <c r="J577" s="849"/>
      <c r="K577" s="849"/>
      <c r="L577" s="849"/>
      <c r="M577" s="849"/>
      <c r="N577" s="849">
        <v>6</v>
      </c>
      <c r="O577" s="849">
        <v>6240</v>
      </c>
      <c r="P577" s="837"/>
      <c r="Q577" s="850">
        <v>1040</v>
      </c>
    </row>
    <row r="578" spans="1:17" ht="14.4" customHeight="1" x14ac:dyDescent="0.3">
      <c r="A578" s="831" t="s">
        <v>4226</v>
      </c>
      <c r="B578" s="832" t="s">
        <v>3665</v>
      </c>
      <c r="C578" s="832" t="s">
        <v>3661</v>
      </c>
      <c r="D578" s="832" t="s">
        <v>3840</v>
      </c>
      <c r="E578" s="832" t="s">
        <v>3808</v>
      </c>
      <c r="F578" s="849">
        <v>2</v>
      </c>
      <c r="G578" s="849">
        <v>1062</v>
      </c>
      <c r="H578" s="849">
        <v>1</v>
      </c>
      <c r="I578" s="849">
        <v>531</v>
      </c>
      <c r="J578" s="849">
        <v>6</v>
      </c>
      <c r="K578" s="849">
        <v>3192</v>
      </c>
      <c r="L578" s="849">
        <v>3.0056497175141241</v>
      </c>
      <c r="M578" s="849">
        <v>532</v>
      </c>
      <c r="N578" s="849">
        <v>15</v>
      </c>
      <c r="O578" s="849">
        <v>8010</v>
      </c>
      <c r="P578" s="837">
        <v>7.5423728813559325</v>
      </c>
      <c r="Q578" s="850">
        <v>534</v>
      </c>
    </row>
    <row r="579" spans="1:17" ht="14.4" customHeight="1" x14ac:dyDescent="0.3">
      <c r="A579" s="831" t="s">
        <v>4226</v>
      </c>
      <c r="B579" s="832" t="s">
        <v>3665</v>
      </c>
      <c r="C579" s="832" t="s">
        <v>3661</v>
      </c>
      <c r="D579" s="832" t="s">
        <v>3807</v>
      </c>
      <c r="E579" s="832" t="s">
        <v>3808</v>
      </c>
      <c r="F579" s="849"/>
      <c r="G579" s="849"/>
      <c r="H579" s="849"/>
      <c r="I579" s="849"/>
      <c r="J579" s="849">
        <v>3</v>
      </c>
      <c r="K579" s="849">
        <v>2475</v>
      </c>
      <c r="L579" s="849"/>
      <c r="M579" s="849">
        <v>825</v>
      </c>
      <c r="N579" s="849"/>
      <c r="O579" s="849"/>
      <c r="P579" s="837"/>
      <c r="Q579" s="850"/>
    </row>
    <row r="580" spans="1:17" ht="14.4" customHeight="1" x14ac:dyDescent="0.3">
      <c r="A580" s="831" t="s">
        <v>4226</v>
      </c>
      <c r="B580" s="832" t="s">
        <v>3665</v>
      </c>
      <c r="C580" s="832" t="s">
        <v>3661</v>
      </c>
      <c r="D580" s="832" t="s">
        <v>3831</v>
      </c>
      <c r="E580" s="832" t="s">
        <v>3808</v>
      </c>
      <c r="F580" s="849">
        <v>66</v>
      </c>
      <c r="G580" s="849">
        <v>39864</v>
      </c>
      <c r="H580" s="849">
        <v>1</v>
      </c>
      <c r="I580" s="849">
        <v>604</v>
      </c>
      <c r="J580" s="849">
        <v>64</v>
      </c>
      <c r="K580" s="849">
        <v>38720</v>
      </c>
      <c r="L580" s="849">
        <v>0.9713024282560706</v>
      </c>
      <c r="M580" s="849">
        <v>605</v>
      </c>
      <c r="N580" s="849">
        <v>61</v>
      </c>
      <c r="O580" s="849">
        <v>37149</v>
      </c>
      <c r="P580" s="837">
        <v>0.9318934376881397</v>
      </c>
      <c r="Q580" s="850">
        <v>609</v>
      </c>
    </row>
    <row r="581" spans="1:17" ht="14.4" customHeight="1" x14ac:dyDescent="0.3">
      <c r="A581" s="831" t="s">
        <v>4227</v>
      </c>
      <c r="B581" s="832" t="s">
        <v>3665</v>
      </c>
      <c r="C581" s="832" t="s">
        <v>3690</v>
      </c>
      <c r="D581" s="832" t="s">
        <v>3738</v>
      </c>
      <c r="E581" s="832" t="s">
        <v>3739</v>
      </c>
      <c r="F581" s="849">
        <v>4</v>
      </c>
      <c r="G581" s="849">
        <v>3619</v>
      </c>
      <c r="H581" s="849">
        <v>1</v>
      </c>
      <c r="I581" s="849">
        <v>904.75</v>
      </c>
      <c r="J581" s="849">
        <v>6</v>
      </c>
      <c r="K581" s="849">
        <v>5428.5</v>
      </c>
      <c r="L581" s="849">
        <v>1.5</v>
      </c>
      <c r="M581" s="849">
        <v>904.75</v>
      </c>
      <c r="N581" s="849"/>
      <c r="O581" s="849"/>
      <c r="P581" s="837"/>
      <c r="Q581" s="850"/>
    </row>
    <row r="582" spans="1:17" ht="14.4" customHeight="1" x14ac:dyDescent="0.3">
      <c r="A582" s="831" t="s">
        <v>4227</v>
      </c>
      <c r="B582" s="832" t="s">
        <v>3665</v>
      </c>
      <c r="C582" s="832" t="s">
        <v>3661</v>
      </c>
      <c r="D582" s="832" t="s">
        <v>3704</v>
      </c>
      <c r="E582" s="832" t="s">
        <v>3705</v>
      </c>
      <c r="F582" s="849">
        <v>1</v>
      </c>
      <c r="G582" s="849">
        <v>37</v>
      </c>
      <c r="H582" s="849">
        <v>1</v>
      </c>
      <c r="I582" s="849">
        <v>37</v>
      </c>
      <c r="J582" s="849">
        <v>1</v>
      </c>
      <c r="K582" s="849">
        <v>37</v>
      </c>
      <c r="L582" s="849">
        <v>1</v>
      </c>
      <c r="M582" s="849">
        <v>37</v>
      </c>
      <c r="N582" s="849">
        <v>1</v>
      </c>
      <c r="O582" s="849">
        <v>38</v>
      </c>
      <c r="P582" s="837">
        <v>1.027027027027027</v>
      </c>
      <c r="Q582" s="850">
        <v>38</v>
      </c>
    </row>
    <row r="583" spans="1:17" ht="14.4" customHeight="1" x14ac:dyDescent="0.3">
      <c r="A583" s="831" t="s">
        <v>4227</v>
      </c>
      <c r="B583" s="832" t="s">
        <v>3665</v>
      </c>
      <c r="C583" s="832" t="s">
        <v>3661</v>
      </c>
      <c r="D583" s="832" t="s">
        <v>3710</v>
      </c>
      <c r="E583" s="832" t="s">
        <v>3711</v>
      </c>
      <c r="F583" s="849">
        <v>325</v>
      </c>
      <c r="G583" s="849">
        <v>81575</v>
      </c>
      <c r="H583" s="849">
        <v>1</v>
      </c>
      <c r="I583" s="849">
        <v>251</v>
      </c>
      <c r="J583" s="849">
        <v>280</v>
      </c>
      <c r="K583" s="849">
        <v>70560</v>
      </c>
      <c r="L583" s="849">
        <v>0.86497088568801717</v>
      </c>
      <c r="M583" s="849">
        <v>252</v>
      </c>
      <c r="N583" s="849">
        <v>305</v>
      </c>
      <c r="O583" s="849">
        <v>77470</v>
      </c>
      <c r="P583" s="837">
        <v>0.9496782102359792</v>
      </c>
      <c r="Q583" s="850">
        <v>254</v>
      </c>
    </row>
    <row r="584" spans="1:17" ht="14.4" customHeight="1" x14ac:dyDescent="0.3">
      <c r="A584" s="831" t="s">
        <v>4227</v>
      </c>
      <c r="B584" s="832" t="s">
        <v>3665</v>
      </c>
      <c r="C584" s="832" t="s">
        <v>3661</v>
      </c>
      <c r="D584" s="832" t="s">
        <v>3740</v>
      </c>
      <c r="E584" s="832" t="s">
        <v>3741</v>
      </c>
      <c r="F584" s="849">
        <v>641</v>
      </c>
      <c r="G584" s="849">
        <v>80766</v>
      </c>
      <c r="H584" s="849">
        <v>1</v>
      </c>
      <c r="I584" s="849">
        <v>126</v>
      </c>
      <c r="J584" s="849">
        <v>588</v>
      </c>
      <c r="K584" s="849">
        <v>74676</v>
      </c>
      <c r="L584" s="849">
        <v>0.92459698387935518</v>
      </c>
      <c r="M584" s="849">
        <v>127</v>
      </c>
      <c r="N584" s="849">
        <v>632</v>
      </c>
      <c r="O584" s="849">
        <v>79632</v>
      </c>
      <c r="P584" s="837">
        <v>0.98595943837753508</v>
      </c>
      <c r="Q584" s="850">
        <v>126</v>
      </c>
    </row>
    <row r="585" spans="1:17" ht="14.4" customHeight="1" x14ac:dyDescent="0.3">
      <c r="A585" s="831" t="s">
        <v>4227</v>
      </c>
      <c r="B585" s="832" t="s">
        <v>3665</v>
      </c>
      <c r="C585" s="832" t="s">
        <v>3661</v>
      </c>
      <c r="D585" s="832" t="s">
        <v>3769</v>
      </c>
      <c r="E585" s="832" t="s">
        <v>3748</v>
      </c>
      <c r="F585" s="849">
        <v>2</v>
      </c>
      <c r="G585" s="849">
        <v>1376</v>
      </c>
      <c r="H585" s="849">
        <v>1</v>
      </c>
      <c r="I585" s="849">
        <v>688</v>
      </c>
      <c r="J585" s="849"/>
      <c r="K585" s="849"/>
      <c r="L585" s="849"/>
      <c r="M585" s="849"/>
      <c r="N585" s="849">
        <v>5</v>
      </c>
      <c r="O585" s="849">
        <v>3455</v>
      </c>
      <c r="P585" s="837">
        <v>2.5109011627906979</v>
      </c>
      <c r="Q585" s="850">
        <v>691</v>
      </c>
    </row>
    <row r="586" spans="1:17" ht="14.4" customHeight="1" x14ac:dyDescent="0.3">
      <c r="A586" s="831" t="s">
        <v>4227</v>
      </c>
      <c r="B586" s="832" t="s">
        <v>3665</v>
      </c>
      <c r="C586" s="832" t="s">
        <v>3661</v>
      </c>
      <c r="D586" s="832" t="s">
        <v>3746</v>
      </c>
      <c r="E586" s="832" t="s">
        <v>3745</v>
      </c>
      <c r="F586" s="849"/>
      <c r="G586" s="849"/>
      <c r="H586" s="849"/>
      <c r="I586" s="849"/>
      <c r="J586" s="849">
        <v>7</v>
      </c>
      <c r="K586" s="849">
        <v>3983</v>
      </c>
      <c r="L586" s="849"/>
      <c r="M586" s="849">
        <v>569</v>
      </c>
      <c r="N586" s="849"/>
      <c r="O586" s="849"/>
      <c r="P586" s="837"/>
      <c r="Q586" s="850"/>
    </row>
    <row r="587" spans="1:17" ht="14.4" customHeight="1" x14ac:dyDescent="0.3">
      <c r="A587" s="831" t="s">
        <v>4227</v>
      </c>
      <c r="B587" s="832" t="s">
        <v>3665</v>
      </c>
      <c r="C587" s="832" t="s">
        <v>3661</v>
      </c>
      <c r="D587" s="832" t="s">
        <v>3747</v>
      </c>
      <c r="E587" s="832" t="s">
        <v>3748</v>
      </c>
      <c r="F587" s="849">
        <v>1</v>
      </c>
      <c r="G587" s="849">
        <v>761</v>
      </c>
      <c r="H587" s="849">
        <v>1</v>
      </c>
      <c r="I587" s="849">
        <v>761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4227</v>
      </c>
      <c r="B588" s="832" t="s">
        <v>3665</v>
      </c>
      <c r="C588" s="832" t="s">
        <v>3661</v>
      </c>
      <c r="D588" s="832" t="s">
        <v>3800</v>
      </c>
      <c r="E588" s="832" t="s">
        <v>3801</v>
      </c>
      <c r="F588" s="849">
        <v>294</v>
      </c>
      <c r="G588" s="849">
        <v>240492</v>
      </c>
      <c r="H588" s="849">
        <v>1</v>
      </c>
      <c r="I588" s="849">
        <v>818</v>
      </c>
      <c r="J588" s="849">
        <v>203</v>
      </c>
      <c r="K588" s="849">
        <v>166257</v>
      </c>
      <c r="L588" s="849">
        <v>0.69132029339853296</v>
      </c>
      <c r="M588" s="849">
        <v>819</v>
      </c>
      <c r="N588" s="849">
        <v>290</v>
      </c>
      <c r="O588" s="849">
        <v>238670</v>
      </c>
      <c r="P588" s="837">
        <v>0.99242386441129016</v>
      </c>
      <c r="Q588" s="850">
        <v>823</v>
      </c>
    </row>
    <row r="589" spans="1:17" ht="14.4" customHeight="1" x14ac:dyDescent="0.3">
      <c r="A589" s="831" t="s">
        <v>4227</v>
      </c>
      <c r="B589" s="832" t="s">
        <v>3665</v>
      </c>
      <c r="C589" s="832" t="s">
        <v>3661</v>
      </c>
      <c r="D589" s="832" t="s">
        <v>3755</v>
      </c>
      <c r="E589" s="832" t="s">
        <v>3756</v>
      </c>
      <c r="F589" s="849">
        <v>69</v>
      </c>
      <c r="G589" s="849">
        <v>14835</v>
      </c>
      <c r="H589" s="849">
        <v>1</v>
      </c>
      <c r="I589" s="849">
        <v>215</v>
      </c>
      <c r="J589" s="849">
        <v>46</v>
      </c>
      <c r="K589" s="849">
        <v>9890</v>
      </c>
      <c r="L589" s="849">
        <v>0.66666666666666663</v>
      </c>
      <c r="M589" s="849">
        <v>215</v>
      </c>
      <c r="N589" s="849">
        <v>68</v>
      </c>
      <c r="O589" s="849">
        <v>14756</v>
      </c>
      <c r="P589" s="837">
        <v>0.99467475564543306</v>
      </c>
      <c r="Q589" s="850">
        <v>217</v>
      </c>
    </row>
    <row r="590" spans="1:17" ht="14.4" customHeight="1" x14ac:dyDescent="0.3">
      <c r="A590" s="831" t="s">
        <v>4227</v>
      </c>
      <c r="B590" s="832" t="s">
        <v>3665</v>
      </c>
      <c r="C590" s="832" t="s">
        <v>3661</v>
      </c>
      <c r="D590" s="832" t="s">
        <v>3712</v>
      </c>
      <c r="E590" s="832" t="s">
        <v>3713</v>
      </c>
      <c r="F590" s="849">
        <v>1</v>
      </c>
      <c r="G590" s="849">
        <v>701</v>
      </c>
      <c r="H590" s="849">
        <v>1</v>
      </c>
      <c r="I590" s="849">
        <v>701</v>
      </c>
      <c r="J590" s="849"/>
      <c r="K590" s="849"/>
      <c r="L590" s="849"/>
      <c r="M590" s="849"/>
      <c r="N590" s="849">
        <v>1</v>
      </c>
      <c r="O590" s="849">
        <v>707</v>
      </c>
      <c r="P590" s="837">
        <v>1.0085592011412268</v>
      </c>
      <c r="Q590" s="850">
        <v>707</v>
      </c>
    </row>
    <row r="591" spans="1:17" ht="14.4" customHeight="1" x14ac:dyDescent="0.3">
      <c r="A591" s="831" t="s">
        <v>4227</v>
      </c>
      <c r="B591" s="832" t="s">
        <v>3665</v>
      </c>
      <c r="C591" s="832" t="s">
        <v>3661</v>
      </c>
      <c r="D591" s="832" t="s">
        <v>3714</v>
      </c>
      <c r="E591" s="832" t="s">
        <v>3715</v>
      </c>
      <c r="F591" s="849">
        <v>1</v>
      </c>
      <c r="G591" s="849">
        <v>355</v>
      </c>
      <c r="H591" s="849">
        <v>1</v>
      </c>
      <c r="I591" s="849">
        <v>355</v>
      </c>
      <c r="J591" s="849">
        <v>1</v>
      </c>
      <c r="K591" s="849">
        <v>355</v>
      </c>
      <c r="L591" s="849">
        <v>1</v>
      </c>
      <c r="M591" s="849">
        <v>355</v>
      </c>
      <c r="N591" s="849">
        <v>3</v>
      </c>
      <c r="O591" s="849">
        <v>1074</v>
      </c>
      <c r="P591" s="837">
        <v>3.0253521126760563</v>
      </c>
      <c r="Q591" s="850">
        <v>358</v>
      </c>
    </row>
    <row r="592" spans="1:17" ht="14.4" customHeight="1" x14ac:dyDescent="0.3">
      <c r="A592" s="831" t="s">
        <v>4227</v>
      </c>
      <c r="B592" s="832" t="s">
        <v>3665</v>
      </c>
      <c r="C592" s="832" t="s">
        <v>3661</v>
      </c>
      <c r="D592" s="832" t="s">
        <v>3757</v>
      </c>
      <c r="E592" s="832" t="s">
        <v>3758</v>
      </c>
      <c r="F592" s="849">
        <v>754</v>
      </c>
      <c r="G592" s="849">
        <v>64090</v>
      </c>
      <c r="H592" s="849">
        <v>1</v>
      </c>
      <c r="I592" s="849">
        <v>85</v>
      </c>
      <c r="J592" s="849">
        <v>742</v>
      </c>
      <c r="K592" s="849">
        <v>63812</v>
      </c>
      <c r="L592" s="849">
        <v>0.99566234982056478</v>
      </c>
      <c r="M592" s="849">
        <v>86</v>
      </c>
      <c r="N592" s="849">
        <v>712</v>
      </c>
      <c r="O592" s="849">
        <v>62656</v>
      </c>
      <c r="P592" s="837">
        <v>0.9776252145420502</v>
      </c>
      <c r="Q592" s="850">
        <v>88</v>
      </c>
    </row>
    <row r="593" spans="1:17" ht="14.4" customHeight="1" x14ac:dyDescent="0.3">
      <c r="A593" s="831" t="s">
        <v>4227</v>
      </c>
      <c r="B593" s="832" t="s">
        <v>3665</v>
      </c>
      <c r="C593" s="832" t="s">
        <v>3661</v>
      </c>
      <c r="D593" s="832" t="s">
        <v>3716</v>
      </c>
      <c r="E593" s="832" t="s">
        <v>3717</v>
      </c>
      <c r="F593" s="849">
        <v>1</v>
      </c>
      <c r="G593" s="849">
        <v>720</v>
      </c>
      <c r="H593" s="849">
        <v>1</v>
      </c>
      <c r="I593" s="849">
        <v>720</v>
      </c>
      <c r="J593" s="849"/>
      <c r="K593" s="849"/>
      <c r="L593" s="849"/>
      <c r="M593" s="849"/>
      <c r="N593" s="849">
        <v>6</v>
      </c>
      <c r="O593" s="849">
        <v>4338</v>
      </c>
      <c r="P593" s="837">
        <v>6.0250000000000004</v>
      </c>
      <c r="Q593" s="850">
        <v>723</v>
      </c>
    </row>
    <row r="594" spans="1:17" ht="14.4" customHeight="1" x14ac:dyDescent="0.3">
      <c r="A594" s="831" t="s">
        <v>4227</v>
      </c>
      <c r="B594" s="832" t="s">
        <v>3665</v>
      </c>
      <c r="C594" s="832" t="s">
        <v>3661</v>
      </c>
      <c r="D594" s="832" t="s">
        <v>3802</v>
      </c>
      <c r="E594" s="832" t="s">
        <v>3801</v>
      </c>
      <c r="F594" s="849">
        <v>27</v>
      </c>
      <c r="G594" s="849">
        <v>25704</v>
      </c>
      <c r="H594" s="849">
        <v>1</v>
      </c>
      <c r="I594" s="849">
        <v>952</v>
      </c>
      <c r="J594" s="849">
        <v>28</v>
      </c>
      <c r="K594" s="849">
        <v>26684</v>
      </c>
      <c r="L594" s="849">
        <v>1.0381263616557734</v>
      </c>
      <c r="M594" s="849">
        <v>953</v>
      </c>
      <c r="N594" s="849">
        <v>24</v>
      </c>
      <c r="O594" s="849">
        <v>22944</v>
      </c>
      <c r="P594" s="837">
        <v>0.89262371615312797</v>
      </c>
      <c r="Q594" s="850">
        <v>956</v>
      </c>
    </row>
    <row r="595" spans="1:17" ht="14.4" customHeight="1" x14ac:dyDescent="0.3">
      <c r="A595" s="831" t="s">
        <v>4227</v>
      </c>
      <c r="B595" s="832" t="s">
        <v>3665</v>
      </c>
      <c r="C595" s="832" t="s">
        <v>3661</v>
      </c>
      <c r="D595" s="832" t="s">
        <v>3722</v>
      </c>
      <c r="E595" s="832" t="s">
        <v>3723</v>
      </c>
      <c r="F595" s="849"/>
      <c r="G595" s="849"/>
      <c r="H595" s="849"/>
      <c r="I595" s="849"/>
      <c r="J595" s="849"/>
      <c r="K595" s="849"/>
      <c r="L595" s="849"/>
      <c r="M595" s="849"/>
      <c r="N595" s="849">
        <v>16</v>
      </c>
      <c r="O595" s="849">
        <v>1952</v>
      </c>
      <c r="P595" s="837"/>
      <c r="Q595" s="850">
        <v>122</v>
      </c>
    </row>
    <row r="596" spans="1:17" ht="14.4" customHeight="1" x14ac:dyDescent="0.3">
      <c r="A596" s="831" t="s">
        <v>4227</v>
      </c>
      <c r="B596" s="832" t="s">
        <v>3665</v>
      </c>
      <c r="C596" s="832" t="s">
        <v>3661</v>
      </c>
      <c r="D596" s="832" t="s">
        <v>3803</v>
      </c>
      <c r="E596" s="832" t="s">
        <v>3801</v>
      </c>
      <c r="F596" s="849">
        <v>428</v>
      </c>
      <c r="G596" s="849">
        <v>318860</v>
      </c>
      <c r="H596" s="849">
        <v>1</v>
      </c>
      <c r="I596" s="849">
        <v>745</v>
      </c>
      <c r="J596" s="849">
        <v>515</v>
      </c>
      <c r="K596" s="849">
        <v>384190</v>
      </c>
      <c r="L596" s="849">
        <v>1.2048861569340776</v>
      </c>
      <c r="M596" s="849">
        <v>746</v>
      </c>
      <c r="N596" s="849">
        <v>411</v>
      </c>
      <c r="O596" s="849">
        <v>307428</v>
      </c>
      <c r="P596" s="837">
        <v>0.96414727466599759</v>
      </c>
      <c r="Q596" s="850">
        <v>748</v>
      </c>
    </row>
    <row r="597" spans="1:17" ht="14.4" customHeight="1" x14ac:dyDescent="0.3">
      <c r="A597" s="831" t="s">
        <v>4227</v>
      </c>
      <c r="B597" s="832" t="s">
        <v>3665</v>
      </c>
      <c r="C597" s="832" t="s">
        <v>3661</v>
      </c>
      <c r="D597" s="832" t="s">
        <v>3804</v>
      </c>
      <c r="E597" s="832" t="s">
        <v>3805</v>
      </c>
      <c r="F597" s="849">
        <v>3</v>
      </c>
      <c r="G597" s="849">
        <v>1629</v>
      </c>
      <c r="H597" s="849">
        <v>1</v>
      </c>
      <c r="I597" s="849">
        <v>543</v>
      </c>
      <c r="J597" s="849">
        <v>2</v>
      </c>
      <c r="K597" s="849">
        <v>1088</v>
      </c>
      <c r="L597" s="849">
        <v>0.6678944137507673</v>
      </c>
      <c r="M597" s="849">
        <v>544</v>
      </c>
      <c r="N597" s="849">
        <v>3</v>
      </c>
      <c r="O597" s="849">
        <v>1638</v>
      </c>
      <c r="P597" s="837">
        <v>1.0055248618784531</v>
      </c>
      <c r="Q597" s="850">
        <v>546</v>
      </c>
    </row>
    <row r="598" spans="1:17" ht="14.4" customHeight="1" x14ac:dyDescent="0.3">
      <c r="A598" s="831" t="s">
        <v>4227</v>
      </c>
      <c r="B598" s="832" t="s">
        <v>3665</v>
      </c>
      <c r="C598" s="832" t="s">
        <v>3661</v>
      </c>
      <c r="D598" s="832" t="s">
        <v>3761</v>
      </c>
      <c r="E598" s="832" t="s">
        <v>3756</v>
      </c>
      <c r="F598" s="849">
        <v>107</v>
      </c>
      <c r="G598" s="849">
        <v>19046</v>
      </c>
      <c r="H598" s="849">
        <v>1</v>
      </c>
      <c r="I598" s="849">
        <v>178</v>
      </c>
      <c r="J598" s="849">
        <v>104</v>
      </c>
      <c r="K598" s="849">
        <v>18616</v>
      </c>
      <c r="L598" s="849">
        <v>0.9774230809618818</v>
      </c>
      <c r="M598" s="849">
        <v>179</v>
      </c>
      <c r="N598" s="849">
        <v>90</v>
      </c>
      <c r="O598" s="849">
        <v>16110</v>
      </c>
      <c r="P598" s="837">
        <v>0.84584689698624382</v>
      </c>
      <c r="Q598" s="850">
        <v>179</v>
      </c>
    </row>
    <row r="599" spans="1:17" ht="14.4" customHeight="1" x14ac:dyDescent="0.3">
      <c r="A599" s="831" t="s">
        <v>4227</v>
      </c>
      <c r="B599" s="832" t="s">
        <v>3665</v>
      </c>
      <c r="C599" s="832" t="s">
        <v>3661</v>
      </c>
      <c r="D599" s="832" t="s">
        <v>3730</v>
      </c>
      <c r="E599" s="832" t="s">
        <v>3731</v>
      </c>
      <c r="F599" s="849"/>
      <c r="G599" s="849"/>
      <c r="H599" s="849"/>
      <c r="I599" s="849"/>
      <c r="J599" s="849"/>
      <c r="K599" s="849"/>
      <c r="L599" s="849"/>
      <c r="M599" s="849"/>
      <c r="N599" s="849">
        <v>2</v>
      </c>
      <c r="O599" s="849">
        <v>1244</v>
      </c>
      <c r="P599" s="837"/>
      <c r="Q599" s="850">
        <v>622</v>
      </c>
    </row>
    <row r="600" spans="1:17" ht="14.4" customHeight="1" x14ac:dyDescent="0.3">
      <c r="A600" s="831" t="s">
        <v>4227</v>
      </c>
      <c r="B600" s="832" t="s">
        <v>3665</v>
      </c>
      <c r="C600" s="832" t="s">
        <v>3661</v>
      </c>
      <c r="D600" s="832" t="s">
        <v>3829</v>
      </c>
      <c r="E600" s="832" t="s">
        <v>3830</v>
      </c>
      <c r="F600" s="849"/>
      <c r="G600" s="849"/>
      <c r="H600" s="849"/>
      <c r="I600" s="849"/>
      <c r="J600" s="849">
        <v>1</v>
      </c>
      <c r="K600" s="849">
        <v>100</v>
      </c>
      <c r="L600" s="849"/>
      <c r="M600" s="849">
        <v>100</v>
      </c>
      <c r="N600" s="849"/>
      <c r="O600" s="849"/>
      <c r="P600" s="837"/>
      <c r="Q600" s="850"/>
    </row>
    <row r="601" spans="1:17" ht="14.4" customHeight="1" x14ac:dyDescent="0.3">
      <c r="A601" s="831" t="s">
        <v>4227</v>
      </c>
      <c r="B601" s="832" t="s">
        <v>3665</v>
      </c>
      <c r="C601" s="832" t="s">
        <v>3661</v>
      </c>
      <c r="D601" s="832" t="s">
        <v>3734</v>
      </c>
      <c r="E601" s="832" t="s">
        <v>3735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179</v>
      </c>
      <c r="P601" s="837"/>
      <c r="Q601" s="850">
        <v>179</v>
      </c>
    </row>
    <row r="602" spans="1:17" ht="14.4" customHeight="1" x14ac:dyDescent="0.3">
      <c r="A602" s="831" t="s">
        <v>4227</v>
      </c>
      <c r="B602" s="832" t="s">
        <v>3665</v>
      </c>
      <c r="C602" s="832" t="s">
        <v>3661</v>
      </c>
      <c r="D602" s="832" t="s">
        <v>3766</v>
      </c>
      <c r="E602" s="832" t="s">
        <v>3743</v>
      </c>
      <c r="F602" s="849">
        <v>4</v>
      </c>
      <c r="G602" s="849">
        <v>1616</v>
      </c>
      <c r="H602" s="849">
        <v>1</v>
      </c>
      <c r="I602" s="849">
        <v>404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4228</v>
      </c>
      <c r="B603" s="832" t="s">
        <v>3665</v>
      </c>
      <c r="C603" s="832" t="s">
        <v>3690</v>
      </c>
      <c r="D603" s="832" t="s">
        <v>3738</v>
      </c>
      <c r="E603" s="832" t="s">
        <v>3739</v>
      </c>
      <c r="F603" s="849">
        <v>2</v>
      </c>
      <c r="G603" s="849">
        <v>1809.5</v>
      </c>
      <c r="H603" s="849">
        <v>1</v>
      </c>
      <c r="I603" s="849">
        <v>904.75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4228</v>
      </c>
      <c r="B604" s="832" t="s">
        <v>3665</v>
      </c>
      <c r="C604" s="832" t="s">
        <v>3661</v>
      </c>
      <c r="D604" s="832" t="s">
        <v>3710</v>
      </c>
      <c r="E604" s="832" t="s">
        <v>3711</v>
      </c>
      <c r="F604" s="849">
        <v>54</v>
      </c>
      <c r="G604" s="849">
        <v>13554</v>
      </c>
      <c r="H604" s="849">
        <v>1</v>
      </c>
      <c r="I604" s="849">
        <v>251</v>
      </c>
      <c r="J604" s="849">
        <v>68</v>
      </c>
      <c r="K604" s="849">
        <v>17136</v>
      </c>
      <c r="L604" s="849">
        <v>1.2642762284196547</v>
      </c>
      <c r="M604" s="849">
        <v>252</v>
      </c>
      <c r="N604" s="849">
        <v>47</v>
      </c>
      <c r="O604" s="849">
        <v>11938</v>
      </c>
      <c r="P604" s="837">
        <v>0.88077320348236687</v>
      </c>
      <c r="Q604" s="850">
        <v>254</v>
      </c>
    </row>
    <row r="605" spans="1:17" ht="14.4" customHeight="1" x14ac:dyDescent="0.3">
      <c r="A605" s="831" t="s">
        <v>4228</v>
      </c>
      <c r="B605" s="832" t="s">
        <v>3665</v>
      </c>
      <c r="C605" s="832" t="s">
        <v>3661</v>
      </c>
      <c r="D605" s="832" t="s">
        <v>3740</v>
      </c>
      <c r="E605" s="832" t="s">
        <v>3741</v>
      </c>
      <c r="F605" s="849">
        <v>60</v>
      </c>
      <c r="G605" s="849">
        <v>7560</v>
      </c>
      <c r="H605" s="849">
        <v>1</v>
      </c>
      <c r="I605" s="849">
        <v>126</v>
      </c>
      <c r="J605" s="849">
        <v>75</v>
      </c>
      <c r="K605" s="849">
        <v>9525</v>
      </c>
      <c r="L605" s="849">
        <v>1.2599206349206349</v>
      </c>
      <c r="M605" s="849">
        <v>127</v>
      </c>
      <c r="N605" s="849">
        <v>69</v>
      </c>
      <c r="O605" s="849">
        <v>8694</v>
      </c>
      <c r="P605" s="837">
        <v>1.1499999999999999</v>
      </c>
      <c r="Q605" s="850">
        <v>126</v>
      </c>
    </row>
    <row r="606" spans="1:17" ht="14.4" customHeight="1" x14ac:dyDescent="0.3">
      <c r="A606" s="831" t="s">
        <v>4228</v>
      </c>
      <c r="B606" s="832" t="s">
        <v>3665</v>
      </c>
      <c r="C606" s="832" t="s">
        <v>3661</v>
      </c>
      <c r="D606" s="832" t="s">
        <v>3744</v>
      </c>
      <c r="E606" s="832" t="s">
        <v>3745</v>
      </c>
      <c r="F606" s="849"/>
      <c r="G606" s="849"/>
      <c r="H606" s="849"/>
      <c r="I606" s="849"/>
      <c r="J606" s="849">
        <v>1</v>
      </c>
      <c r="K606" s="849">
        <v>496</v>
      </c>
      <c r="L606" s="849"/>
      <c r="M606" s="849">
        <v>496</v>
      </c>
      <c r="N606" s="849"/>
      <c r="O606" s="849"/>
      <c r="P606" s="837"/>
      <c r="Q606" s="850"/>
    </row>
    <row r="607" spans="1:17" ht="14.4" customHeight="1" x14ac:dyDescent="0.3">
      <c r="A607" s="831" t="s">
        <v>4228</v>
      </c>
      <c r="B607" s="832" t="s">
        <v>3665</v>
      </c>
      <c r="C607" s="832" t="s">
        <v>3661</v>
      </c>
      <c r="D607" s="832" t="s">
        <v>3746</v>
      </c>
      <c r="E607" s="832" t="s">
        <v>3745</v>
      </c>
      <c r="F607" s="849">
        <v>2</v>
      </c>
      <c r="G607" s="849">
        <v>1136</v>
      </c>
      <c r="H607" s="849">
        <v>1</v>
      </c>
      <c r="I607" s="849">
        <v>568</v>
      </c>
      <c r="J607" s="849">
        <v>1</v>
      </c>
      <c r="K607" s="849">
        <v>569</v>
      </c>
      <c r="L607" s="849">
        <v>0.50088028169014087</v>
      </c>
      <c r="M607" s="849">
        <v>569</v>
      </c>
      <c r="N607" s="849"/>
      <c r="O607" s="849"/>
      <c r="P607" s="837"/>
      <c r="Q607" s="850"/>
    </row>
    <row r="608" spans="1:17" ht="14.4" customHeight="1" x14ac:dyDescent="0.3">
      <c r="A608" s="831" t="s">
        <v>4228</v>
      </c>
      <c r="B608" s="832" t="s">
        <v>3665</v>
      </c>
      <c r="C608" s="832" t="s">
        <v>3661</v>
      </c>
      <c r="D608" s="832" t="s">
        <v>3747</v>
      </c>
      <c r="E608" s="832" t="s">
        <v>3748</v>
      </c>
      <c r="F608" s="849"/>
      <c r="G608" s="849"/>
      <c r="H608" s="849"/>
      <c r="I608" s="849"/>
      <c r="J608" s="849">
        <v>6</v>
      </c>
      <c r="K608" s="849">
        <v>4572</v>
      </c>
      <c r="L608" s="849"/>
      <c r="M608" s="849">
        <v>762</v>
      </c>
      <c r="N608" s="849">
        <v>2</v>
      </c>
      <c r="O608" s="849">
        <v>1532</v>
      </c>
      <c r="P608" s="837"/>
      <c r="Q608" s="850">
        <v>766</v>
      </c>
    </row>
    <row r="609" spans="1:17" ht="14.4" customHeight="1" x14ac:dyDescent="0.3">
      <c r="A609" s="831" t="s">
        <v>4228</v>
      </c>
      <c r="B609" s="832" t="s">
        <v>3665</v>
      </c>
      <c r="C609" s="832" t="s">
        <v>3661</v>
      </c>
      <c r="D609" s="832" t="s">
        <v>3800</v>
      </c>
      <c r="E609" s="832" t="s">
        <v>3801</v>
      </c>
      <c r="F609" s="849">
        <v>122</v>
      </c>
      <c r="G609" s="849">
        <v>99796</v>
      </c>
      <c r="H609" s="849">
        <v>1</v>
      </c>
      <c r="I609" s="849">
        <v>818</v>
      </c>
      <c r="J609" s="849">
        <v>138</v>
      </c>
      <c r="K609" s="849">
        <v>113022</v>
      </c>
      <c r="L609" s="849">
        <v>1.1325303619383542</v>
      </c>
      <c r="M609" s="849">
        <v>819</v>
      </c>
      <c r="N609" s="849">
        <v>74</v>
      </c>
      <c r="O609" s="849">
        <v>60902</v>
      </c>
      <c r="P609" s="837">
        <v>0.61026494047857627</v>
      </c>
      <c r="Q609" s="850">
        <v>823</v>
      </c>
    </row>
    <row r="610" spans="1:17" ht="14.4" customHeight="1" x14ac:dyDescent="0.3">
      <c r="A610" s="831" t="s">
        <v>4228</v>
      </c>
      <c r="B610" s="832" t="s">
        <v>3665</v>
      </c>
      <c r="C610" s="832" t="s">
        <v>3661</v>
      </c>
      <c r="D610" s="832" t="s">
        <v>3755</v>
      </c>
      <c r="E610" s="832" t="s">
        <v>3756</v>
      </c>
      <c r="F610" s="849">
        <v>30</v>
      </c>
      <c r="G610" s="849">
        <v>6450</v>
      </c>
      <c r="H610" s="849">
        <v>1</v>
      </c>
      <c r="I610" s="849">
        <v>215</v>
      </c>
      <c r="J610" s="849">
        <v>35</v>
      </c>
      <c r="K610" s="849">
        <v>7525</v>
      </c>
      <c r="L610" s="849">
        <v>1.1666666666666667</v>
      </c>
      <c r="M610" s="849">
        <v>215</v>
      </c>
      <c r="N610" s="849">
        <v>23</v>
      </c>
      <c r="O610" s="849">
        <v>4991</v>
      </c>
      <c r="P610" s="837">
        <v>0.77379844961240307</v>
      </c>
      <c r="Q610" s="850">
        <v>217</v>
      </c>
    </row>
    <row r="611" spans="1:17" ht="14.4" customHeight="1" x14ac:dyDescent="0.3">
      <c r="A611" s="831" t="s">
        <v>4228</v>
      </c>
      <c r="B611" s="832" t="s">
        <v>3665</v>
      </c>
      <c r="C611" s="832" t="s">
        <v>3661</v>
      </c>
      <c r="D611" s="832" t="s">
        <v>3757</v>
      </c>
      <c r="E611" s="832" t="s">
        <v>3758</v>
      </c>
      <c r="F611" s="849">
        <v>146</v>
      </c>
      <c r="G611" s="849">
        <v>12410</v>
      </c>
      <c r="H611" s="849">
        <v>1</v>
      </c>
      <c r="I611" s="849">
        <v>85</v>
      </c>
      <c r="J611" s="849">
        <v>157</v>
      </c>
      <c r="K611" s="849">
        <v>13502</v>
      </c>
      <c r="L611" s="849">
        <v>1.0879935535858178</v>
      </c>
      <c r="M611" s="849">
        <v>86</v>
      </c>
      <c r="N611" s="849">
        <v>123</v>
      </c>
      <c r="O611" s="849">
        <v>10824</v>
      </c>
      <c r="P611" s="837">
        <v>0.87219983883964547</v>
      </c>
      <c r="Q611" s="850">
        <v>88</v>
      </c>
    </row>
    <row r="612" spans="1:17" ht="14.4" customHeight="1" x14ac:dyDescent="0.3">
      <c r="A612" s="831" t="s">
        <v>4228</v>
      </c>
      <c r="B612" s="832" t="s">
        <v>3665</v>
      </c>
      <c r="C612" s="832" t="s">
        <v>3661</v>
      </c>
      <c r="D612" s="832" t="s">
        <v>3802</v>
      </c>
      <c r="E612" s="832" t="s">
        <v>3801</v>
      </c>
      <c r="F612" s="849">
        <v>8</v>
      </c>
      <c r="G612" s="849">
        <v>7616</v>
      </c>
      <c r="H612" s="849">
        <v>1</v>
      </c>
      <c r="I612" s="849">
        <v>952</v>
      </c>
      <c r="J612" s="849"/>
      <c r="K612" s="849"/>
      <c r="L612" s="849"/>
      <c r="M612" s="849"/>
      <c r="N612" s="849">
        <v>12</v>
      </c>
      <c r="O612" s="849">
        <v>11472</v>
      </c>
      <c r="P612" s="837">
        <v>1.5063025210084033</v>
      </c>
      <c r="Q612" s="850">
        <v>956</v>
      </c>
    </row>
    <row r="613" spans="1:17" ht="14.4" customHeight="1" x14ac:dyDescent="0.3">
      <c r="A613" s="831" t="s">
        <v>4228</v>
      </c>
      <c r="B613" s="832" t="s">
        <v>3665</v>
      </c>
      <c r="C613" s="832" t="s">
        <v>3661</v>
      </c>
      <c r="D613" s="832" t="s">
        <v>3803</v>
      </c>
      <c r="E613" s="832" t="s">
        <v>3801</v>
      </c>
      <c r="F613" s="849">
        <v>16</v>
      </c>
      <c r="G613" s="849">
        <v>11920</v>
      </c>
      <c r="H613" s="849">
        <v>1</v>
      </c>
      <c r="I613" s="849">
        <v>745</v>
      </c>
      <c r="J613" s="849">
        <v>13</v>
      </c>
      <c r="K613" s="849">
        <v>9698</v>
      </c>
      <c r="L613" s="849">
        <v>0.81359060402684569</v>
      </c>
      <c r="M613" s="849">
        <v>746</v>
      </c>
      <c r="N613" s="849">
        <v>27</v>
      </c>
      <c r="O613" s="849">
        <v>20196</v>
      </c>
      <c r="P613" s="837">
        <v>1.6942953020134228</v>
      </c>
      <c r="Q613" s="850">
        <v>748</v>
      </c>
    </row>
    <row r="614" spans="1:17" ht="14.4" customHeight="1" x14ac:dyDescent="0.3">
      <c r="A614" s="831" t="s">
        <v>4228</v>
      </c>
      <c r="B614" s="832" t="s">
        <v>3665</v>
      </c>
      <c r="C614" s="832" t="s">
        <v>3661</v>
      </c>
      <c r="D614" s="832" t="s">
        <v>3761</v>
      </c>
      <c r="E614" s="832" t="s">
        <v>3756</v>
      </c>
      <c r="F614" s="849">
        <v>3</v>
      </c>
      <c r="G614" s="849">
        <v>534</v>
      </c>
      <c r="H614" s="849">
        <v>1</v>
      </c>
      <c r="I614" s="849">
        <v>178</v>
      </c>
      <c r="J614" s="849">
        <v>3</v>
      </c>
      <c r="K614" s="849">
        <v>537</v>
      </c>
      <c r="L614" s="849">
        <v>1.0056179775280898</v>
      </c>
      <c r="M614" s="849">
        <v>179</v>
      </c>
      <c r="N614" s="849">
        <v>8</v>
      </c>
      <c r="O614" s="849">
        <v>1432</v>
      </c>
      <c r="P614" s="837">
        <v>2.6816479400749063</v>
      </c>
      <c r="Q614" s="850">
        <v>179</v>
      </c>
    </row>
    <row r="615" spans="1:17" ht="14.4" customHeight="1" x14ac:dyDescent="0.3">
      <c r="A615" s="831" t="s">
        <v>4228</v>
      </c>
      <c r="B615" s="832" t="s">
        <v>3665</v>
      </c>
      <c r="C615" s="832" t="s">
        <v>3661</v>
      </c>
      <c r="D615" s="832" t="s">
        <v>3839</v>
      </c>
      <c r="E615" s="832" t="s">
        <v>3801</v>
      </c>
      <c r="F615" s="849"/>
      <c r="G615" s="849"/>
      <c r="H615" s="849"/>
      <c r="I615" s="849"/>
      <c r="J615" s="849"/>
      <c r="K615" s="849"/>
      <c r="L615" s="849"/>
      <c r="M615" s="849"/>
      <c r="N615" s="849">
        <v>8</v>
      </c>
      <c r="O615" s="849">
        <v>7048</v>
      </c>
      <c r="P615" s="837"/>
      <c r="Q615" s="850">
        <v>881</v>
      </c>
    </row>
    <row r="616" spans="1:17" ht="14.4" customHeight="1" x14ac:dyDescent="0.3">
      <c r="A616" s="831" t="s">
        <v>4229</v>
      </c>
      <c r="B616" s="832" t="s">
        <v>3665</v>
      </c>
      <c r="C616" s="832" t="s">
        <v>3690</v>
      </c>
      <c r="D616" s="832" t="s">
        <v>3738</v>
      </c>
      <c r="E616" s="832" t="s">
        <v>3739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904.75</v>
      </c>
      <c r="P616" s="837"/>
      <c r="Q616" s="850">
        <v>904.75</v>
      </c>
    </row>
    <row r="617" spans="1:17" ht="14.4" customHeight="1" x14ac:dyDescent="0.3">
      <c r="A617" s="831" t="s">
        <v>4229</v>
      </c>
      <c r="B617" s="832" t="s">
        <v>3665</v>
      </c>
      <c r="C617" s="832" t="s">
        <v>3661</v>
      </c>
      <c r="D617" s="832" t="s">
        <v>3798</v>
      </c>
      <c r="E617" s="832" t="s">
        <v>3799</v>
      </c>
      <c r="F617" s="849"/>
      <c r="G617" s="849"/>
      <c r="H617" s="849"/>
      <c r="I617" s="849"/>
      <c r="J617" s="849">
        <v>1</v>
      </c>
      <c r="K617" s="849">
        <v>196</v>
      </c>
      <c r="L617" s="849"/>
      <c r="M617" s="849">
        <v>196</v>
      </c>
      <c r="N617" s="849"/>
      <c r="O617" s="849"/>
      <c r="P617" s="837"/>
      <c r="Q617" s="850"/>
    </row>
    <row r="618" spans="1:17" ht="14.4" customHeight="1" x14ac:dyDescent="0.3">
      <c r="A618" s="831" t="s">
        <v>4229</v>
      </c>
      <c r="B618" s="832" t="s">
        <v>3665</v>
      </c>
      <c r="C618" s="832" t="s">
        <v>3661</v>
      </c>
      <c r="D618" s="832" t="s">
        <v>3706</v>
      </c>
      <c r="E618" s="832" t="s">
        <v>3707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118</v>
      </c>
      <c r="P618" s="837"/>
      <c r="Q618" s="850">
        <v>118</v>
      </c>
    </row>
    <row r="619" spans="1:17" ht="14.4" customHeight="1" x14ac:dyDescent="0.3">
      <c r="A619" s="831" t="s">
        <v>4229</v>
      </c>
      <c r="B619" s="832" t="s">
        <v>3665</v>
      </c>
      <c r="C619" s="832" t="s">
        <v>3661</v>
      </c>
      <c r="D619" s="832" t="s">
        <v>3708</v>
      </c>
      <c r="E619" s="832" t="s">
        <v>3709</v>
      </c>
      <c r="F619" s="849"/>
      <c r="G619" s="849"/>
      <c r="H619" s="849"/>
      <c r="I619" s="849"/>
      <c r="J619" s="849"/>
      <c r="K619" s="849"/>
      <c r="L619" s="849"/>
      <c r="M619" s="849"/>
      <c r="N619" s="849">
        <v>1</v>
      </c>
      <c r="O619" s="849">
        <v>131</v>
      </c>
      <c r="P619" s="837"/>
      <c r="Q619" s="850">
        <v>131</v>
      </c>
    </row>
    <row r="620" spans="1:17" ht="14.4" customHeight="1" x14ac:dyDescent="0.3">
      <c r="A620" s="831" t="s">
        <v>4229</v>
      </c>
      <c r="B620" s="832" t="s">
        <v>3665</v>
      </c>
      <c r="C620" s="832" t="s">
        <v>3661</v>
      </c>
      <c r="D620" s="832" t="s">
        <v>3710</v>
      </c>
      <c r="E620" s="832" t="s">
        <v>3711</v>
      </c>
      <c r="F620" s="849">
        <v>127</v>
      </c>
      <c r="G620" s="849">
        <v>31877</v>
      </c>
      <c r="H620" s="849">
        <v>1</v>
      </c>
      <c r="I620" s="849">
        <v>251</v>
      </c>
      <c r="J620" s="849">
        <v>120</v>
      </c>
      <c r="K620" s="849">
        <v>30240</v>
      </c>
      <c r="L620" s="849">
        <v>0.94864635944411335</v>
      </c>
      <c r="M620" s="849">
        <v>252</v>
      </c>
      <c r="N620" s="849">
        <v>112</v>
      </c>
      <c r="O620" s="849">
        <v>28448</v>
      </c>
      <c r="P620" s="837">
        <v>0.89243027888446214</v>
      </c>
      <c r="Q620" s="850">
        <v>254</v>
      </c>
    </row>
    <row r="621" spans="1:17" ht="14.4" customHeight="1" x14ac:dyDescent="0.3">
      <c r="A621" s="831" t="s">
        <v>4229</v>
      </c>
      <c r="B621" s="832" t="s">
        <v>3665</v>
      </c>
      <c r="C621" s="832" t="s">
        <v>3661</v>
      </c>
      <c r="D621" s="832" t="s">
        <v>3740</v>
      </c>
      <c r="E621" s="832" t="s">
        <v>3741</v>
      </c>
      <c r="F621" s="849">
        <v>37</v>
      </c>
      <c r="G621" s="849">
        <v>4662</v>
      </c>
      <c r="H621" s="849">
        <v>1</v>
      </c>
      <c r="I621" s="849">
        <v>126</v>
      </c>
      <c r="J621" s="849">
        <v>57</v>
      </c>
      <c r="K621" s="849">
        <v>7239</v>
      </c>
      <c r="L621" s="849">
        <v>1.5527670527670527</v>
      </c>
      <c r="M621" s="849">
        <v>127</v>
      </c>
      <c r="N621" s="849">
        <v>48</v>
      </c>
      <c r="O621" s="849">
        <v>6048</v>
      </c>
      <c r="P621" s="837">
        <v>1.2972972972972974</v>
      </c>
      <c r="Q621" s="850">
        <v>126</v>
      </c>
    </row>
    <row r="622" spans="1:17" ht="14.4" customHeight="1" x14ac:dyDescent="0.3">
      <c r="A622" s="831" t="s">
        <v>4229</v>
      </c>
      <c r="B622" s="832" t="s">
        <v>3665</v>
      </c>
      <c r="C622" s="832" t="s">
        <v>3661</v>
      </c>
      <c r="D622" s="832" t="s">
        <v>3744</v>
      </c>
      <c r="E622" s="832" t="s">
        <v>3745</v>
      </c>
      <c r="F622" s="849">
        <v>1</v>
      </c>
      <c r="G622" s="849">
        <v>495</v>
      </c>
      <c r="H622" s="849">
        <v>1</v>
      </c>
      <c r="I622" s="849">
        <v>495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4229</v>
      </c>
      <c r="B623" s="832" t="s">
        <v>3665</v>
      </c>
      <c r="C623" s="832" t="s">
        <v>3661</v>
      </c>
      <c r="D623" s="832" t="s">
        <v>3746</v>
      </c>
      <c r="E623" s="832" t="s">
        <v>3745</v>
      </c>
      <c r="F623" s="849">
        <v>10</v>
      </c>
      <c r="G623" s="849">
        <v>5680</v>
      </c>
      <c r="H623" s="849">
        <v>1</v>
      </c>
      <c r="I623" s="849">
        <v>568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4229</v>
      </c>
      <c r="B624" s="832" t="s">
        <v>3665</v>
      </c>
      <c r="C624" s="832" t="s">
        <v>3661</v>
      </c>
      <c r="D624" s="832" t="s">
        <v>3747</v>
      </c>
      <c r="E624" s="832" t="s">
        <v>3748</v>
      </c>
      <c r="F624" s="849">
        <v>3</v>
      </c>
      <c r="G624" s="849">
        <v>2283</v>
      </c>
      <c r="H624" s="849">
        <v>1</v>
      </c>
      <c r="I624" s="849">
        <v>761</v>
      </c>
      <c r="J624" s="849"/>
      <c r="K624" s="849"/>
      <c r="L624" s="849"/>
      <c r="M624" s="849"/>
      <c r="N624" s="849">
        <v>2</v>
      </c>
      <c r="O624" s="849">
        <v>1532</v>
      </c>
      <c r="P624" s="837">
        <v>0.67104686815593517</v>
      </c>
      <c r="Q624" s="850">
        <v>766</v>
      </c>
    </row>
    <row r="625" spans="1:17" ht="14.4" customHeight="1" x14ac:dyDescent="0.3">
      <c r="A625" s="831" t="s">
        <v>4229</v>
      </c>
      <c r="B625" s="832" t="s">
        <v>3665</v>
      </c>
      <c r="C625" s="832" t="s">
        <v>3661</v>
      </c>
      <c r="D625" s="832" t="s">
        <v>3800</v>
      </c>
      <c r="E625" s="832" t="s">
        <v>3801</v>
      </c>
      <c r="F625" s="849">
        <v>144</v>
      </c>
      <c r="G625" s="849">
        <v>117792</v>
      </c>
      <c r="H625" s="849">
        <v>1</v>
      </c>
      <c r="I625" s="849">
        <v>818</v>
      </c>
      <c r="J625" s="849">
        <v>157</v>
      </c>
      <c r="K625" s="849">
        <v>128583</v>
      </c>
      <c r="L625" s="849">
        <v>1.0916106356968216</v>
      </c>
      <c r="M625" s="849">
        <v>819</v>
      </c>
      <c r="N625" s="849">
        <v>118</v>
      </c>
      <c r="O625" s="849">
        <v>97114</v>
      </c>
      <c r="P625" s="837">
        <v>0.82445327356696552</v>
      </c>
      <c r="Q625" s="850">
        <v>823</v>
      </c>
    </row>
    <row r="626" spans="1:17" ht="14.4" customHeight="1" x14ac:dyDescent="0.3">
      <c r="A626" s="831" t="s">
        <v>4229</v>
      </c>
      <c r="B626" s="832" t="s">
        <v>3665</v>
      </c>
      <c r="C626" s="832" t="s">
        <v>3661</v>
      </c>
      <c r="D626" s="832" t="s">
        <v>3749</v>
      </c>
      <c r="E626" s="832" t="s">
        <v>3750</v>
      </c>
      <c r="F626" s="849">
        <v>1</v>
      </c>
      <c r="G626" s="849">
        <v>462</v>
      </c>
      <c r="H626" s="849">
        <v>1</v>
      </c>
      <c r="I626" s="849">
        <v>462</v>
      </c>
      <c r="J626" s="849"/>
      <c r="K626" s="849"/>
      <c r="L626" s="849"/>
      <c r="M626" s="849"/>
      <c r="N626" s="849">
        <v>1</v>
      </c>
      <c r="O626" s="849">
        <v>468</v>
      </c>
      <c r="P626" s="837">
        <v>1.0129870129870129</v>
      </c>
      <c r="Q626" s="850">
        <v>468</v>
      </c>
    </row>
    <row r="627" spans="1:17" ht="14.4" customHeight="1" x14ac:dyDescent="0.3">
      <c r="A627" s="831" t="s">
        <v>4229</v>
      </c>
      <c r="B627" s="832" t="s">
        <v>3665</v>
      </c>
      <c r="C627" s="832" t="s">
        <v>3661</v>
      </c>
      <c r="D627" s="832" t="s">
        <v>3752</v>
      </c>
      <c r="E627" s="832" t="s">
        <v>3731</v>
      </c>
      <c r="F627" s="849">
        <v>1</v>
      </c>
      <c r="G627" s="849">
        <v>728</v>
      </c>
      <c r="H627" s="849">
        <v>1</v>
      </c>
      <c r="I627" s="849">
        <v>728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4229</v>
      </c>
      <c r="B628" s="832" t="s">
        <v>3665</v>
      </c>
      <c r="C628" s="832" t="s">
        <v>3661</v>
      </c>
      <c r="D628" s="832" t="s">
        <v>3755</v>
      </c>
      <c r="E628" s="832" t="s">
        <v>3756</v>
      </c>
      <c r="F628" s="849">
        <v>44</v>
      </c>
      <c r="G628" s="849">
        <v>9460</v>
      </c>
      <c r="H628" s="849">
        <v>1</v>
      </c>
      <c r="I628" s="849">
        <v>215</v>
      </c>
      <c r="J628" s="849">
        <v>47</v>
      </c>
      <c r="K628" s="849">
        <v>10105</v>
      </c>
      <c r="L628" s="849">
        <v>1.0681818181818181</v>
      </c>
      <c r="M628" s="849">
        <v>215</v>
      </c>
      <c r="N628" s="849">
        <v>43</v>
      </c>
      <c r="O628" s="849">
        <v>9331</v>
      </c>
      <c r="P628" s="837">
        <v>0.98636363636363633</v>
      </c>
      <c r="Q628" s="850">
        <v>217</v>
      </c>
    </row>
    <row r="629" spans="1:17" ht="14.4" customHeight="1" x14ac:dyDescent="0.3">
      <c r="A629" s="831" t="s">
        <v>4229</v>
      </c>
      <c r="B629" s="832" t="s">
        <v>3665</v>
      </c>
      <c r="C629" s="832" t="s">
        <v>3661</v>
      </c>
      <c r="D629" s="832" t="s">
        <v>3714</v>
      </c>
      <c r="E629" s="832" t="s">
        <v>3715</v>
      </c>
      <c r="F629" s="849">
        <v>1</v>
      </c>
      <c r="G629" s="849">
        <v>355</v>
      </c>
      <c r="H629" s="849">
        <v>1</v>
      </c>
      <c r="I629" s="849">
        <v>355</v>
      </c>
      <c r="J629" s="849"/>
      <c r="K629" s="849"/>
      <c r="L629" s="849"/>
      <c r="M629" s="849"/>
      <c r="N629" s="849">
        <v>3</v>
      </c>
      <c r="O629" s="849">
        <v>1074</v>
      </c>
      <c r="P629" s="837">
        <v>3.0253521126760563</v>
      </c>
      <c r="Q629" s="850">
        <v>358</v>
      </c>
    </row>
    <row r="630" spans="1:17" ht="14.4" customHeight="1" x14ac:dyDescent="0.3">
      <c r="A630" s="831" t="s">
        <v>4229</v>
      </c>
      <c r="B630" s="832" t="s">
        <v>3665</v>
      </c>
      <c r="C630" s="832" t="s">
        <v>3661</v>
      </c>
      <c r="D630" s="832" t="s">
        <v>3757</v>
      </c>
      <c r="E630" s="832" t="s">
        <v>3758</v>
      </c>
      <c r="F630" s="849">
        <v>53</v>
      </c>
      <c r="G630" s="849">
        <v>4505</v>
      </c>
      <c r="H630" s="849">
        <v>1</v>
      </c>
      <c r="I630" s="849">
        <v>85</v>
      </c>
      <c r="J630" s="849">
        <v>40</v>
      </c>
      <c r="K630" s="849">
        <v>3440</v>
      </c>
      <c r="L630" s="849">
        <v>0.7635960044395117</v>
      </c>
      <c r="M630" s="849">
        <v>86</v>
      </c>
      <c r="N630" s="849">
        <v>16</v>
      </c>
      <c r="O630" s="849">
        <v>1408</v>
      </c>
      <c r="P630" s="837">
        <v>0.3125416204217536</v>
      </c>
      <c r="Q630" s="850">
        <v>88</v>
      </c>
    </row>
    <row r="631" spans="1:17" ht="14.4" customHeight="1" x14ac:dyDescent="0.3">
      <c r="A631" s="831" t="s">
        <v>4229</v>
      </c>
      <c r="B631" s="832" t="s">
        <v>3665</v>
      </c>
      <c r="C631" s="832" t="s">
        <v>3661</v>
      </c>
      <c r="D631" s="832" t="s">
        <v>3716</v>
      </c>
      <c r="E631" s="832" t="s">
        <v>3717</v>
      </c>
      <c r="F631" s="849">
        <v>1</v>
      </c>
      <c r="G631" s="849">
        <v>720</v>
      </c>
      <c r="H631" s="849">
        <v>1</v>
      </c>
      <c r="I631" s="849">
        <v>720</v>
      </c>
      <c r="J631" s="849">
        <v>2</v>
      </c>
      <c r="K631" s="849">
        <v>1440</v>
      </c>
      <c r="L631" s="849">
        <v>2</v>
      </c>
      <c r="M631" s="849">
        <v>720</v>
      </c>
      <c r="N631" s="849">
        <v>3</v>
      </c>
      <c r="O631" s="849">
        <v>2169</v>
      </c>
      <c r="P631" s="837">
        <v>3.0125000000000002</v>
      </c>
      <c r="Q631" s="850">
        <v>723</v>
      </c>
    </row>
    <row r="632" spans="1:17" ht="14.4" customHeight="1" x14ac:dyDescent="0.3">
      <c r="A632" s="831" t="s">
        <v>4229</v>
      </c>
      <c r="B632" s="832" t="s">
        <v>3665</v>
      </c>
      <c r="C632" s="832" t="s">
        <v>3661</v>
      </c>
      <c r="D632" s="832" t="s">
        <v>3722</v>
      </c>
      <c r="E632" s="832" t="s">
        <v>3723</v>
      </c>
      <c r="F632" s="849"/>
      <c r="G632" s="849"/>
      <c r="H632" s="849"/>
      <c r="I632" s="849"/>
      <c r="J632" s="849"/>
      <c r="K632" s="849"/>
      <c r="L632" s="849"/>
      <c r="M632" s="849"/>
      <c r="N632" s="849">
        <v>8</v>
      </c>
      <c r="O632" s="849">
        <v>976</v>
      </c>
      <c r="P632" s="837"/>
      <c r="Q632" s="850">
        <v>122</v>
      </c>
    </row>
    <row r="633" spans="1:17" ht="14.4" customHeight="1" x14ac:dyDescent="0.3">
      <c r="A633" s="831" t="s">
        <v>4229</v>
      </c>
      <c r="B633" s="832" t="s">
        <v>3665</v>
      </c>
      <c r="C633" s="832" t="s">
        <v>3661</v>
      </c>
      <c r="D633" s="832" t="s">
        <v>3804</v>
      </c>
      <c r="E633" s="832" t="s">
        <v>3805</v>
      </c>
      <c r="F633" s="849">
        <v>9</v>
      </c>
      <c r="G633" s="849">
        <v>4887</v>
      </c>
      <c r="H633" s="849">
        <v>1</v>
      </c>
      <c r="I633" s="849">
        <v>543</v>
      </c>
      <c r="J633" s="849"/>
      <c r="K633" s="849"/>
      <c r="L633" s="849"/>
      <c r="M633" s="849"/>
      <c r="N633" s="849">
        <v>5</v>
      </c>
      <c r="O633" s="849">
        <v>2730</v>
      </c>
      <c r="P633" s="837">
        <v>0.55862492326580726</v>
      </c>
      <c r="Q633" s="850">
        <v>546</v>
      </c>
    </row>
    <row r="634" spans="1:17" ht="14.4" customHeight="1" x14ac:dyDescent="0.3">
      <c r="A634" s="831" t="s">
        <v>4229</v>
      </c>
      <c r="B634" s="832" t="s">
        <v>3665</v>
      </c>
      <c r="C634" s="832" t="s">
        <v>3661</v>
      </c>
      <c r="D634" s="832" t="s">
        <v>3762</v>
      </c>
      <c r="E634" s="832" t="s">
        <v>3760</v>
      </c>
      <c r="F634" s="849">
        <v>10</v>
      </c>
      <c r="G634" s="849">
        <v>3800</v>
      </c>
      <c r="H634" s="849">
        <v>1</v>
      </c>
      <c r="I634" s="849">
        <v>380</v>
      </c>
      <c r="J634" s="849">
        <v>4</v>
      </c>
      <c r="K634" s="849">
        <v>1524</v>
      </c>
      <c r="L634" s="849">
        <v>0.40105263157894738</v>
      </c>
      <c r="M634" s="849">
        <v>381</v>
      </c>
      <c r="N634" s="849"/>
      <c r="O634" s="849"/>
      <c r="P634" s="837"/>
      <c r="Q634" s="850"/>
    </row>
    <row r="635" spans="1:17" ht="14.4" customHeight="1" x14ac:dyDescent="0.3">
      <c r="A635" s="831" t="s">
        <v>4229</v>
      </c>
      <c r="B635" s="832" t="s">
        <v>3665</v>
      </c>
      <c r="C635" s="832" t="s">
        <v>3661</v>
      </c>
      <c r="D635" s="832" t="s">
        <v>3831</v>
      </c>
      <c r="E635" s="832" t="s">
        <v>3808</v>
      </c>
      <c r="F635" s="849">
        <v>5</v>
      </c>
      <c r="G635" s="849">
        <v>3020</v>
      </c>
      <c r="H635" s="849">
        <v>1</v>
      </c>
      <c r="I635" s="849">
        <v>604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4229</v>
      </c>
      <c r="B636" s="832" t="s">
        <v>3665</v>
      </c>
      <c r="C636" s="832" t="s">
        <v>3661</v>
      </c>
      <c r="D636" s="832" t="s">
        <v>3734</v>
      </c>
      <c r="E636" s="832" t="s">
        <v>3735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179</v>
      </c>
      <c r="P636" s="837"/>
      <c r="Q636" s="850">
        <v>179</v>
      </c>
    </row>
    <row r="637" spans="1:17" ht="14.4" customHeight="1" x14ac:dyDescent="0.3">
      <c r="A637" s="831" t="s">
        <v>4230</v>
      </c>
      <c r="B637" s="832" t="s">
        <v>3665</v>
      </c>
      <c r="C637" s="832" t="s">
        <v>3690</v>
      </c>
      <c r="D637" s="832" t="s">
        <v>3738</v>
      </c>
      <c r="E637" s="832" t="s">
        <v>3739</v>
      </c>
      <c r="F637" s="849">
        <v>1</v>
      </c>
      <c r="G637" s="849">
        <v>904.75</v>
      </c>
      <c r="H637" s="849">
        <v>1</v>
      </c>
      <c r="I637" s="849">
        <v>904.75</v>
      </c>
      <c r="J637" s="849">
        <v>2</v>
      </c>
      <c r="K637" s="849">
        <v>1809.5</v>
      </c>
      <c r="L637" s="849">
        <v>2</v>
      </c>
      <c r="M637" s="849">
        <v>904.75</v>
      </c>
      <c r="N637" s="849"/>
      <c r="O637" s="849"/>
      <c r="P637" s="837"/>
      <c r="Q637" s="850"/>
    </row>
    <row r="638" spans="1:17" ht="14.4" customHeight="1" x14ac:dyDescent="0.3">
      <c r="A638" s="831" t="s">
        <v>4230</v>
      </c>
      <c r="B638" s="832" t="s">
        <v>3665</v>
      </c>
      <c r="C638" s="832" t="s">
        <v>3690</v>
      </c>
      <c r="D638" s="832" t="s">
        <v>3693</v>
      </c>
      <c r="E638" s="832" t="s">
        <v>3694</v>
      </c>
      <c r="F638" s="849"/>
      <c r="G638" s="849"/>
      <c r="H638" s="849"/>
      <c r="I638" s="849"/>
      <c r="J638" s="849">
        <v>1</v>
      </c>
      <c r="K638" s="849">
        <v>242.64</v>
      </c>
      <c r="L638" s="849"/>
      <c r="M638" s="849">
        <v>242.64</v>
      </c>
      <c r="N638" s="849"/>
      <c r="O638" s="849"/>
      <c r="P638" s="837"/>
      <c r="Q638" s="850"/>
    </row>
    <row r="639" spans="1:17" ht="14.4" customHeight="1" x14ac:dyDescent="0.3">
      <c r="A639" s="831" t="s">
        <v>4230</v>
      </c>
      <c r="B639" s="832" t="s">
        <v>3665</v>
      </c>
      <c r="C639" s="832" t="s">
        <v>3690</v>
      </c>
      <c r="D639" s="832" t="s">
        <v>3697</v>
      </c>
      <c r="E639" s="832" t="s">
        <v>3698</v>
      </c>
      <c r="F639" s="849">
        <v>4</v>
      </c>
      <c r="G639" s="849">
        <v>1796</v>
      </c>
      <c r="H639" s="849">
        <v>1</v>
      </c>
      <c r="I639" s="849">
        <v>449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4230</v>
      </c>
      <c r="B640" s="832" t="s">
        <v>3665</v>
      </c>
      <c r="C640" s="832" t="s">
        <v>3661</v>
      </c>
      <c r="D640" s="832" t="s">
        <v>3704</v>
      </c>
      <c r="E640" s="832" t="s">
        <v>3705</v>
      </c>
      <c r="F640" s="849"/>
      <c r="G640" s="849"/>
      <c r="H640" s="849"/>
      <c r="I640" s="849"/>
      <c r="J640" s="849">
        <v>1</v>
      </c>
      <c r="K640" s="849">
        <v>37</v>
      </c>
      <c r="L640" s="849"/>
      <c r="M640" s="849">
        <v>37</v>
      </c>
      <c r="N640" s="849"/>
      <c r="O640" s="849"/>
      <c r="P640" s="837"/>
      <c r="Q640" s="850"/>
    </row>
    <row r="641" spans="1:17" ht="14.4" customHeight="1" x14ac:dyDescent="0.3">
      <c r="A641" s="831" t="s">
        <v>4230</v>
      </c>
      <c r="B641" s="832" t="s">
        <v>3665</v>
      </c>
      <c r="C641" s="832" t="s">
        <v>3661</v>
      </c>
      <c r="D641" s="832" t="s">
        <v>3710</v>
      </c>
      <c r="E641" s="832" t="s">
        <v>3711</v>
      </c>
      <c r="F641" s="849">
        <v>45</v>
      </c>
      <c r="G641" s="849">
        <v>11295</v>
      </c>
      <c r="H641" s="849">
        <v>1</v>
      </c>
      <c r="I641" s="849">
        <v>251</v>
      </c>
      <c r="J641" s="849">
        <v>60</v>
      </c>
      <c r="K641" s="849">
        <v>15120</v>
      </c>
      <c r="L641" s="849">
        <v>1.3386454183266931</v>
      </c>
      <c r="M641" s="849">
        <v>252</v>
      </c>
      <c r="N641" s="849">
        <v>55</v>
      </c>
      <c r="O641" s="849">
        <v>13970</v>
      </c>
      <c r="P641" s="837">
        <v>1.236830455953962</v>
      </c>
      <c r="Q641" s="850">
        <v>254</v>
      </c>
    </row>
    <row r="642" spans="1:17" ht="14.4" customHeight="1" x14ac:dyDescent="0.3">
      <c r="A642" s="831" t="s">
        <v>4230</v>
      </c>
      <c r="B642" s="832" t="s">
        <v>3665</v>
      </c>
      <c r="C642" s="832" t="s">
        <v>3661</v>
      </c>
      <c r="D642" s="832" t="s">
        <v>3740</v>
      </c>
      <c r="E642" s="832" t="s">
        <v>3741</v>
      </c>
      <c r="F642" s="849">
        <v>3</v>
      </c>
      <c r="G642" s="849">
        <v>378</v>
      </c>
      <c r="H642" s="849">
        <v>1</v>
      </c>
      <c r="I642" s="849">
        <v>126</v>
      </c>
      <c r="J642" s="849">
        <v>7</v>
      </c>
      <c r="K642" s="849">
        <v>889</v>
      </c>
      <c r="L642" s="849">
        <v>2.3518518518518516</v>
      </c>
      <c r="M642" s="849">
        <v>127</v>
      </c>
      <c r="N642" s="849">
        <v>3</v>
      </c>
      <c r="O642" s="849">
        <v>378</v>
      </c>
      <c r="P642" s="837">
        <v>1</v>
      </c>
      <c r="Q642" s="850">
        <v>126</v>
      </c>
    </row>
    <row r="643" spans="1:17" ht="14.4" customHeight="1" x14ac:dyDescent="0.3">
      <c r="A643" s="831" t="s">
        <v>4230</v>
      </c>
      <c r="B643" s="832" t="s">
        <v>3665</v>
      </c>
      <c r="C643" s="832" t="s">
        <v>3661</v>
      </c>
      <c r="D643" s="832" t="s">
        <v>3769</v>
      </c>
      <c r="E643" s="832" t="s">
        <v>3748</v>
      </c>
      <c r="F643" s="849"/>
      <c r="G643" s="849"/>
      <c r="H643" s="849"/>
      <c r="I643" s="849"/>
      <c r="J643" s="849"/>
      <c r="K643" s="849"/>
      <c r="L643" s="849"/>
      <c r="M643" s="849"/>
      <c r="N643" s="849">
        <v>4</v>
      </c>
      <c r="O643" s="849">
        <v>2764</v>
      </c>
      <c r="P643" s="837"/>
      <c r="Q643" s="850">
        <v>691</v>
      </c>
    </row>
    <row r="644" spans="1:17" ht="14.4" customHeight="1" x14ac:dyDescent="0.3">
      <c r="A644" s="831" t="s">
        <v>4230</v>
      </c>
      <c r="B644" s="832" t="s">
        <v>3665</v>
      </c>
      <c r="C644" s="832" t="s">
        <v>3661</v>
      </c>
      <c r="D644" s="832" t="s">
        <v>3746</v>
      </c>
      <c r="E644" s="832" t="s">
        <v>3745</v>
      </c>
      <c r="F644" s="849">
        <v>2</v>
      </c>
      <c r="G644" s="849">
        <v>1136</v>
      </c>
      <c r="H644" s="849">
        <v>1</v>
      </c>
      <c r="I644" s="849">
        <v>568</v>
      </c>
      <c r="J644" s="849">
        <v>12</v>
      </c>
      <c r="K644" s="849">
        <v>6828</v>
      </c>
      <c r="L644" s="849">
        <v>6.01056338028169</v>
      </c>
      <c r="M644" s="849">
        <v>569</v>
      </c>
      <c r="N644" s="849">
        <v>5</v>
      </c>
      <c r="O644" s="849">
        <v>2865</v>
      </c>
      <c r="P644" s="837">
        <v>2.522007042253521</v>
      </c>
      <c r="Q644" s="850">
        <v>573</v>
      </c>
    </row>
    <row r="645" spans="1:17" ht="14.4" customHeight="1" x14ac:dyDescent="0.3">
      <c r="A645" s="831" t="s">
        <v>4230</v>
      </c>
      <c r="B645" s="832" t="s">
        <v>3665</v>
      </c>
      <c r="C645" s="832" t="s">
        <v>3661</v>
      </c>
      <c r="D645" s="832" t="s">
        <v>3747</v>
      </c>
      <c r="E645" s="832" t="s">
        <v>3748</v>
      </c>
      <c r="F645" s="849"/>
      <c r="G645" s="849"/>
      <c r="H645" s="849"/>
      <c r="I645" s="849"/>
      <c r="J645" s="849"/>
      <c r="K645" s="849"/>
      <c r="L645" s="849"/>
      <c r="M645" s="849"/>
      <c r="N645" s="849">
        <v>7</v>
      </c>
      <c r="O645" s="849">
        <v>5362</v>
      </c>
      <c r="P645" s="837"/>
      <c r="Q645" s="850">
        <v>766</v>
      </c>
    </row>
    <row r="646" spans="1:17" ht="14.4" customHeight="1" x14ac:dyDescent="0.3">
      <c r="A646" s="831" t="s">
        <v>4230</v>
      </c>
      <c r="B646" s="832" t="s">
        <v>3665</v>
      </c>
      <c r="C646" s="832" t="s">
        <v>3661</v>
      </c>
      <c r="D646" s="832" t="s">
        <v>3800</v>
      </c>
      <c r="E646" s="832" t="s">
        <v>3801</v>
      </c>
      <c r="F646" s="849">
        <v>36</v>
      </c>
      <c r="G646" s="849">
        <v>29448</v>
      </c>
      <c r="H646" s="849">
        <v>1</v>
      </c>
      <c r="I646" s="849">
        <v>818</v>
      </c>
      <c r="J646" s="849">
        <v>22</v>
      </c>
      <c r="K646" s="849">
        <v>18018</v>
      </c>
      <c r="L646" s="849">
        <v>0.61185819070904646</v>
      </c>
      <c r="M646" s="849">
        <v>819</v>
      </c>
      <c r="N646" s="849">
        <v>16</v>
      </c>
      <c r="O646" s="849">
        <v>13168</v>
      </c>
      <c r="P646" s="837">
        <v>0.44716109752784572</v>
      </c>
      <c r="Q646" s="850">
        <v>823</v>
      </c>
    </row>
    <row r="647" spans="1:17" ht="14.4" customHeight="1" x14ac:dyDescent="0.3">
      <c r="A647" s="831" t="s">
        <v>4230</v>
      </c>
      <c r="B647" s="832" t="s">
        <v>3665</v>
      </c>
      <c r="C647" s="832" t="s">
        <v>3661</v>
      </c>
      <c r="D647" s="832" t="s">
        <v>3749</v>
      </c>
      <c r="E647" s="832" t="s">
        <v>3750</v>
      </c>
      <c r="F647" s="849">
        <v>5</v>
      </c>
      <c r="G647" s="849">
        <v>2310</v>
      </c>
      <c r="H647" s="849">
        <v>1</v>
      </c>
      <c r="I647" s="849">
        <v>462</v>
      </c>
      <c r="J647" s="849">
        <v>2</v>
      </c>
      <c r="K647" s="849">
        <v>928</v>
      </c>
      <c r="L647" s="849">
        <v>0.40173160173160172</v>
      </c>
      <c r="M647" s="849">
        <v>464</v>
      </c>
      <c r="N647" s="849">
        <v>3</v>
      </c>
      <c r="O647" s="849">
        <v>1404</v>
      </c>
      <c r="P647" s="837">
        <v>0.60779220779220777</v>
      </c>
      <c r="Q647" s="850">
        <v>468</v>
      </c>
    </row>
    <row r="648" spans="1:17" ht="14.4" customHeight="1" x14ac:dyDescent="0.3">
      <c r="A648" s="831" t="s">
        <v>4230</v>
      </c>
      <c r="B648" s="832" t="s">
        <v>3665</v>
      </c>
      <c r="C648" s="832" t="s">
        <v>3661</v>
      </c>
      <c r="D648" s="832" t="s">
        <v>3755</v>
      </c>
      <c r="E648" s="832" t="s">
        <v>3756</v>
      </c>
      <c r="F648" s="849">
        <v>5</v>
      </c>
      <c r="G648" s="849">
        <v>1075</v>
      </c>
      <c r="H648" s="849">
        <v>1</v>
      </c>
      <c r="I648" s="849">
        <v>215</v>
      </c>
      <c r="J648" s="849">
        <v>7</v>
      </c>
      <c r="K648" s="849">
        <v>1505</v>
      </c>
      <c r="L648" s="849">
        <v>1.4</v>
      </c>
      <c r="M648" s="849">
        <v>215</v>
      </c>
      <c r="N648" s="849">
        <v>3</v>
      </c>
      <c r="O648" s="849">
        <v>651</v>
      </c>
      <c r="P648" s="837">
        <v>0.60558139534883726</v>
      </c>
      <c r="Q648" s="850">
        <v>217</v>
      </c>
    </row>
    <row r="649" spans="1:17" ht="14.4" customHeight="1" x14ac:dyDescent="0.3">
      <c r="A649" s="831" t="s">
        <v>4230</v>
      </c>
      <c r="B649" s="832" t="s">
        <v>3665</v>
      </c>
      <c r="C649" s="832" t="s">
        <v>3661</v>
      </c>
      <c r="D649" s="832" t="s">
        <v>3714</v>
      </c>
      <c r="E649" s="832" t="s">
        <v>3715</v>
      </c>
      <c r="F649" s="849">
        <v>9</v>
      </c>
      <c r="G649" s="849">
        <v>3195</v>
      </c>
      <c r="H649" s="849">
        <v>1</v>
      </c>
      <c r="I649" s="849">
        <v>355</v>
      </c>
      <c r="J649" s="849">
        <v>4</v>
      </c>
      <c r="K649" s="849">
        <v>1420</v>
      </c>
      <c r="L649" s="849">
        <v>0.44444444444444442</v>
      </c>
      <c r="M649" s="849">
        <v>355</v>
      </c>
      <c r="N649" s="849">
        <v>6</v>
      </c>
      <c r="O649" s="849">
        <v>2148</v>
      </c>
      <c r="P649" s="837">
        <v>0.67230046948356803</v>
      </c>
      <c r="Q649" s="850">
        <v>358</v>
      </c>
    </row>
    <row r="650" spans="1:17" ht="14.4" customHeight="1" x14ac:dyDescent="0.3">
      <c r="A650" s="831" t="s">
        <v>4230</v>
      </c>
      <c r="B650" s="832" t="s">
        <v>3665</v>
      </c>
      <c r="C650" s="832" t="s">
        <v>3661</v>
      </c>
      <c r="D650" s="832" t="s">
        <v>3757</v>
      </c>
      <c r="E650" s="832" t="s">
        <v>3758</v>
      </c>
      <c r="F650" s="849">
        <v>49</v>
      </c>
      <c r="G650" s="849">
        <v>4165</v>
      </c>
      <c r="H650" s="849">
        <v>1</v>
      </c>
      <c r="I650" s="849">
        <v>85</v>
      </c>
      <c r="J650" s="849">
        <v>44</v>
      </c>
      <c r="K650" s="849">
        <v>3784</v>
      </c>
      <c r="L650" s="849">
        <v>0.90852340936374554</v>
      </c>
      <c r="M650" s="849">
        <v>86</v>
      </c>
      <c r="N650" s="849">
        <v>56</v>
      </c>
      <c r="O650" s="849">
        <v>4928</v>
      </c>
      <c r="P650" s="837">
        <v>1.1831932773109244</v>
      </c>
      <c r="Q650" s="850">
        <v>88</v>
      </c>
    </row>
    <row r="651" spans="1:17" ht="14.4" customHeight="1" x14ac:dyDescent="0.3">
      <c r="A651" s="831" t="s">
        <v>4230</v>
      </c>
      <c r="B651" s="832" t="s">
        <v>3665</v>
      </c>
      <c r="C651" s="832" t="s">
        <v>3661</v>
      </c>
      <c r="D651" s="832" t="s">
        <v>3716</v>
      </c>
      <c r="E651" s="832" t="s">
        <v>3717</v>
      </c>
      <c r="F651" s="849"/>
      <c r="G651" s="849"/>
      <c r="H651" s="849"/>
      <c r="I651" s="849"/>
      <c r="J651" s="849"/>
      <c r="K651" s="849"/>
      <c r="L651" s="849"/>
      <c r="M651" s="849"/>
      <c r="N651" s="849">
        <v>2</v>
      </c>
      <c r="O651" s="849">
        <v>1446</v>
      </c>
      <c r="P651" s="837"/>
      <c r="Q651" s="850">
        <v>723</v>
      </c>
    </row>
    <row r="652" spans="1:17" ht="14.4" customHeight="1" x14ac:dyDescent="0.3">
      <c r="A652" s="831" t="s">
        <v>4230</v>
      </c>
      <c r="B652" s="832" t="s">
        <v>3665</v>
      </c>
      <c r="C652" s="832" t="s">
        <v>3661</v>
      </c>
      <c r="D652" s="832" t="s">
        <v>3802</v>
      </c>
      <c r="E652" s="832" t="s">
        <v>3801</v>
      </c>
      <c r="F652" s="849">
        <v>8</v>
      </c>
      <c r="G652" s="849">
        <v>7616</v>
      </c>
      <c r="H652" s="849">
        <v>1</v>
      </c>
      <c r="I652" s="849">
        <v>952</v>
      </c>
      <c r="J652" s="849">
        <v>12</v>
      </c>
      <c r="K652" s="849">
        <v>11436</v>
      </c>
      <c r="L652" s="849">
        <v>1.5015756302521008</v>
      </c>
      <c r="M652" s="849">
        <v>953</v>
      </c>
      <c r="N652" s="849">
        <v>20</v>
      </c>
      <c r="O652" s="849">
        <v>19120</v>
      </c>
      <c r="P652" s="837">
        <v>2.5105042016806722</v>
      </c>
      <c r="Q652" s="850">
        <v>956</v>
      </c>
    </row>
    <row r="653" spans="1:17" ht="14.4" customHeight="1" x14ac:dyDescent="0.3">
      <c r="A653" s="831" t="s">
        <v>4230</v>
      </c>
      <c r="B653" s="832" t="s">
        <v>3665</v>
      </c>
      <c r="C653" s="832" t="s">
        <v>3661</v>
      </c>
      <c r="D653" s="832" t="s">
        <v>3722</v>
      </c>
      <c r="E653" s="832" t="s">
        <v>3723</v>
      </c>
      <c r="F653" s="849">
        <v>76</v>
      </c>
      <c r="G653" s="849">
        <v>9120</v>
      </c>
      <c r="H653" s="849">
        <v>1</v>
      </c>
      <c r="I653" s="849">
        <v>120</v>
      </c>
      <c r="J653" s="849">
        <v>59</v>
      </c>
      <c r="K653" s="849">
        <v>7139</v>
      </c>
      <c r="L653" s="849">
        <v>0.78278508771929822</v>
      </c>
      <c r="M653" s="849">
        <v>121</v>
      </c>
      <c r="N653" s="849">
        <v>48</v>
      </c>
      <c r="O653" s="849">
        <v>5856</v>
      </c>
      <c r="P653" s="837">
        <v>0.64210526315789473</v>
      </c>
      <c r="Q653" s="850">
        <v>122</v>
      </c>
    </row>
    <row r="654" spans="1:17" ht="14.4" customHeight="1" x14ac:dyDescent="0.3">
      <c r="A654" s="831" t="s">
        <v>4230</v>
      </c>
      <c r="B654" s="832" t="s">
        <v>3665</v>
      </c>
      <c r="C654" s="832" t="s">
        <v>3661</v>
      </c>
      <c r="D654" s="832" t="s">
        <v>3803</v>
      </c>
      <c r="E654" s="832" t="s">
        <v>3801</v>
      </c>
      <c r="F654" s="849">
        <v>2</v>
      </c>
      <c r="G654" s="849">
        <v>1490</v>
      </c>
      <c r="H654" s="849">
        <v>1</v>
      </c>
      <c r="I654" s="849">
        <v>745</v>
      </c>
      <c r="J654" s="849">
        <v>7</v>
      </c>
      <c r="K654" s="849">
        <v>5222</v>
      </c>
      <c r="L654" s="849">
        <v>3.504697986577181</v>
      </c>
      <c r="M654" s="849">
        <v>746</v>
      </c>
      <c r="N654" s="849">
        <v>7</v>
      </c>
      <c r="O654" s="849">
        <v>5236</v>
      </c>
      <c r="P654" s="837">
        <v>3.5140939597315435</v>
      </c>
      <c r="Q654" s="850">
        <v>748</v>
      </c>
    </row>
    <row r="655" spans="1:17" ht="14.4" customHeight="1" x14ac:dyDescent="0.3">
      <c r="A655" s="831" t="s">
        <v>4230</v>
      </c>
      <c r="B655" s="832" t="s">
        <v>3665</v>
      </c>
      <c r="C655" s="832" t="s">
        <v>3661</v>
      </c>
      <c r="D655" s="832" t="s">
        <v>3804</v>
      </c>
      <c r="E655" s="832" t="s">
        <v>3805</v>
      </c>
      <c r="F655" s="849">
        <v>19</v>
      </c>
      <c r="G655" s="849">
        <v>10317</v>
      </c>
      <c r="H655" s="849">
        <v>1</v>
      </c>
      <c r="I655" s="849">
        <v>543</v>
      </c>
      <c r="J655" s="849">
        <v>22</v>
      </c>
      <c r="K655" s="849">
        <v>11968</v>
      </c>
      <c r="L655" s="849">
        <v>1.1600271396723854</v>
      </c>
      <c r="M655" s="849">
        <v>544</v>
      </c>
      <c r="N655" s="849">
        <v>27</v>
      </c>
      <c r="O655" s="849">
        <v>14742</v>
      </c>
      <c r="P655" s="837">
        <v>1.4289037510904332</v>
      </c>
      <c r="Q655" s="850">
        <v>546</v>
      </c>
    </row>
    <row r="656" spans="1:17" ht="14.4" customHeight="1" x14ac:dyDescent="0.3">
      <c r="A656" s="831" t="s">
        <v>4230</v>
      </c>
      <c r="B656" s="832" t="s">
        <v>3665</v>
      </c>
      <c r="C656" s="832" t="s">
        <v>3661</v>
      </c>
      <c r="D656" s="832" t="s">
        <v>3759</v>
      </c>
      <c r="E656" s="832" t="s">
        <v>3760</v>
      </c>
      <c r="F656" s="849"/>
      <c r="G656" s="849"/>
      <c r="H656" s="849"/>
      <c r="I656" s="849"/>
      <c r="J656" s="849">
        <v>3</v>
      </c>
      <c r="K656" s="849">
        <v>924</v>
      </c>
      <c r="L656" s="849"/>
      <c r="M656" s="849">
        <v>308</v>
      </c>
      <c r="N656" s="849"/>
      <c r="O656" s="849"/>
      <c r="P656" s="837"/>
      <c r="Q656" s="850"/>
    </row>
    <row r="657" spans="1:17" ht="14.4" customHeight="1" x14ac:dyDescent="0.3">
      <c r="A657" s="831" t="s">
        <v>4230</v>
      </c>
      <c r="B657" s="832" t="s">
        <v>3665</v>
      </c>
      <c r="C657" s="832" t="s">
        <v>3661</v>
      </c>
      <c r="D657" s="832" t="s">
        <v>3761</v>
      </c>
      <c r="E657" s="832" t="s">
        <v>3756</v>
      </c>
      <c r="F657" s="849"/>
      <c r="G657" s="849"/>
      <c r="H657" s="849"/>
      <c r="I657" s="849"/>
      <c r="J657" s="849"/>
      <c r="K657" s="849"/>
      <c r="L657" s="849"/>
      <c r="M657" s="849"/>
      <c r="N657" s="849">
        <v>2</v>
      </c>
      <c r="O657" s="849">
        <v>358</v>
      </c>
      <c r="P657" s="837"/>
      <c r="Q657" s="850">
        <v>179</v>
      </c>
    </row>
    <row r="658" spans="1:17" ht="14.4" customHeight="1" x14ac:dyDescent="0.3">
      <c r="A658" s="831" t="s">
        <v>4230</v>
      </c>
      <c r="B658" s="832" t="s">
        <v>3665</v>
      </c>
      <c r="C658" s="832" t="s">
        <v>3661</v>
      </c>
      <c r="D658" s="832" t="s">
        <v>3762</v>
      </c>
      <c r="E658" s="832" t="s">
        <v>3760</v>
      </c>
      <c r="F658" s="849">
        <v>10</v>
      </c>
      <c r="G658" s="849">
        <v>3800</v>
      </c>
      <c r="H658" s="849">
        <v>1</v>
      </c>
      <c r="I658" s="849">
        <v>380</v>
      </c>
      <c r="J658" s="849">
        <v>13</v>
      </c>
      <c r="K658" s="849">
        <v>4953</v>
      </c>
      <c r="L658" s="849">
        <v>1.303421052631579</v>
      </c>
      <c r="M658" s="849">
        <v>381</v>
      </c>
      <c r="N658" s="849">
        <v>15</v>
      </c>
      <c r="O658" s="849">
        <v>5775</v>
      </c>
      <c r="P658" s="837">
        <v>1.5197368421052631</v>
      </c>
      <c r="Q658" s="850">
        <v>385</v>
      </c>
    </row>
    <row r="659" spans="1:17" ht="14.4" customHeight="1" x14ac:dyDescent="0.3">
      <c r="A659" s="831" t="s">
        <v>4230</v>
      </c>
      <c r="B659" s="832" t="s">
        <v>3665</v>
      </c>
      <c r="C659" s="832" t="s">
        <v>3661</v>
      </c>
      <c r="D659" s="832" t="s">
        <v>3730</v>
      </c>
      <c r="E659" s="832" t="s">
        <v>3731</v>
      </c>
      <c r="F659" s="849">
        <v>4</v>
      </c>
      <c r="G659" s="849">
        <v>2476</v>
      </c>
      <c r="H659" s="849">
        <v>1</v>
      </c>
      <c r="I659" s="849">
        <v>619</v>
      </c>
      <c r="J659" s="849">
        <v>3</v>
      </c>
      <c r="K659" s="849">
        <v>1860</v>
      </c>
      <c r="L659" s="849">
        <v>0.7512116316639742</v>
      </c>
      <c r="M659" s="849">
        <v>620</v>
      </c>
      <c r="N659" s="849">
        <v>2</v>
      </c>
      <c r="O659" s="849">
        <v>1244</v>
      </c>
      <c r="P659" s="837">
        <v>0.50242326332794829</v>
      </c>
      <c r="Q659" s="850">
        <v>622</v>
      </c>
    </row>
    <row r="660" spans="1:17" ht="14.4" customHeight="1" x14ac:dyDescent="0.3">
      <c r="A660" s="831" t="s">
        <v>4230</v>
      </c>
      <c r="B660" s="832" t="s">
        <v>3665</v>
      </c>
      <c r="C660" s="832" t="s">
        <v>3661</v>
      </c>
      <c r="D660" s="832" t="s">
        <v>3732</v>
      </c>
      <c r="E660" s="832" t="s">
        <v>3733</v>
      </c>
      <c r="F660" s="849"/>
      <c r="G660" s="849"/>
      <c r="H660" s="849"/>
      <c r="I660" s="849"/>
      <c r="J660" s="849">
        <v>1</v>
      </c>
      <c r="K660" s="849">
        <v>374</v>
      </c>
      <c r="L660" s="849"/>
      <c r="M660" s="849">
        <v>374</v>
      </c>
      <c r="N660" s="849"/>
      <c r="O660" s="849"/>
      <c r="P660" s="837"/>
      <c r="Q660" s="850"/>
    </row>
    <row r="661" spans="1:17" ht="14.4" customHeight="1" x14ac:dyDescent="0.3">
      <c r="A661" s="831" t="s">
        <v>4230</v>
      </c>
      <c r="B661" s="832" t="s">
        <v>3665</v>
      </c>
      <c r="C661" s="832" t="s">
        <v>3661</v>
      </c>
      <c r="D661" s="832" t="s">
        <v>3766</v>
      </c>
      <c r="E661" s="832" t="s">
        <v>3743</v>
      </c>
      <c r="F661" s="849"/>
      <c r="G661" s="849"/>
      <c r="H661" s="849"/>
      <c r="I661" s="849"/>
      <c r="J661" s="849"/>
      <c r="K661" s="849"/>
      <c r="L661" s="849"/>
      <c r="M661" s="849"/>
      <c r="N661" s="849">
        <v>2</v>
      </c>
      <c r="O661" s="849">
        <v>818</v>
      </c>
      <c r="P661" s="837"/>
      <c r="Q661" s="850">
        <v>409</v>
      </c>
    </row>
    <row r="662" spans="1:17" ht="14.4" customHeight="1" x14ac:dyDescent="0.3">
      <c r="A662" s="831" t="s">
        <v>4230</v>
      </c>
      <c r="B662" s="832" t="s">
        <v>3665</v>
      </c>
      <c r="C662" s="832" t="s">
        <v>3661</v>
      </c>
      <c r="D662" s="832" t="s">
        <v>3812</v>
      </c>
      <c r="E662" s="832" t="s">
        <v>3810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627</v>
      </c>
      <c r="P662" s="837"/>
      <c r="Q662" s="850">
        <v>627</v>
      </c>
    </row>
    <row r="663" spans="1:17" ht="14.4" customHeight="1" x14ac:dyDescent="0.3">
      <c r="A663" s="831" t="s">
        <v>4230</v>
      </c>
      <c r="B663" s="832" t="s">
        <v>3665</v>
      </c>
      <c r="C663" s="832" t="s">
        <v>3661</v>
      </c>
      <c r="D663" s="832" t="s">
        <v>3809</v>
      </c>
      <c r="E663" s="832" t="s">
        <v>3810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541</v>
      </c>
      <c r="P663" s="837"/>
      <c r="Q663" s="850">
        <v>541</v>
      </c>
    </row>
    <row r="664" spans="1:17" ht="14.4" customHeight="1" x14ac:dyDescent="0.3">
      <c r="A664" s="831" t="s">
        <v>4230</v>
      </c>
      <c r="B664" s="832" t="s">
        <v>3665</v>
      </c>
      <c r="C664" s="832" t="s">
        <v>3661</v>
      </c>
      <c r="D664" s="832" t="s">
        <v>3736</v>
      </c>
      <c r="E664" s="832" t="s">
        <v>3737</v>
      </c>
      <c r="F664" s="849">
        <v>1</v>
      </c>
      <c r="G664" s="849">
        <v>1296</v>
      </c>
      <c r="H664" s="849">
        <v>1</v>
      </c>
      <c r="I664" s="849">
        <v>1296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4231</v>
      </c>
      <c r="B665" s="832" t="s">
        <v>3665</v>
      </c>
      <c r="C665" s="832" t="s">
        <v>3661</v>
      </c>
      <c r="D665" s="832" t="s">
        <v>3710</v>
      </c>
      <c r="E665" s="832" t="s">
        <v>3711</v>
      </c>
      <c r="F665" s="849">
        <v>17</v>
      </c>
      <c r="G665" s="849">
        <v>4267</v>
      </c>
      <c r="H665" s="849">
        <v>1</v>
      </c>
      <c r="I665" s="849">
        <v>251</v>
      </c>
      <c r="J665" s="849">
        <v>30</v>
      </c>
      <c r="K665" s="849">
        <v>7560</v>
      </c>
      <c r="L665" s="849">
        <v>1.7717365830794469</v>
      </c>
      <c r="M665" s="849">
        <v>252</v>
      </c>
      <c r="N665" s="849">
        <v>23</v>
      </c>
      <c r="O665" s="849">
        <v>5842</v>
      </c>
      <c r="P665" s="837">
        <v>1.3691117881415515</v>
      </c>
      <c r="Q665" s="850">
        <v>254</v>
      </c>
    </row>
    <row r="666" spans="1:17" ht="14.4" customHeight="1" x14ac:dyDescent="0.3">
      <c r="A666" s="831" t="s">
        <v>4231</v>
      </c>
      <c r="B666" s="832" t="s">
        <v>3665</v>
      </c>
      <c r="C666" s="832" t="s">
        <v>3661</v>
      </c>
      <c r="D666" s="832" t="s">
        <v>3740</v>
      </c>
      <c r="E666" s="832" t="s">
        <v>3741</v>
      </c>
      <c r="F666" s="849">
        <v>27</v>
      </c>
      <c r="G666" s="849">
        <v>3402</v>
      </c>
      <c r="H666" s="849">
        <v>1</v>
      </c>
      <c r="I666" s="849">
        <v>126</v>
      </c>
      <c r="J666" s="849">
        <v>24</v>
      </c>
      <c r="K666" s="849">
        <v>3048</v>
      </c>
      <c r="L666" s="849">
        <v>0.89594356261022923</v>
      </c>
      <c r="M666" s="849">
        <v>127</v>
      </c>
      <c r="N666" s="849">
        <v>17</v>
      </c>
      <c r="O666" s="849">
        <v>2142</v>
      </c>
      <c r="P666" s="837">
        <v>0.62962962962962965</v>
      </c>
      <c r="Q666" s="850">
        <v>126</v>
      </c>
    </row>
    <row r="667" spans="1:17" ht="14.4" customHeight="1" x14ac:dyDescent="0.3">
      <c r="A667" s="831" t="s">
        <v>4231</v>
      </c>
      <c r="B667" s="832" t="s">
        <v>3665</v>
      </c>
      <c r="C667" s="832" t="s">
        <v>3661</v>
      </c>
      <c r="D667" s="832" t="s">
        <v>3746</v>
      </c>
      <c r="E667" s="832" t="s">
        <v>3745</v>
      </c>
      <c r="F667" s="849"/>
      <c r="G667" s="849"/>
      <c r="H667" s="849"/>
      <c r="I667" s="849"/>
      <c r="J667" s="849">
        <v>1</v>
      </c>
      <c r="K667" s="849">
        <v>569</v>
      </c>
      <c r="L667" s="849"/>
      <c r="M667" s="849">
        <v>569</v>
      </c>
      <c r="N667" s="849"/>
      <c r="O667" s="849"/>
      <c r="P667" s="837"/>
      <c r="Q667" s="850"/>
    </row>
    <row r="668" spans="1:17" ht="14.4" customHeight="1" x14ac:dyDescent="0.3">
      <c r="A668" s="831" t="s">
        <v>4231</v>
      </c>
      <c r="B668" s="832" t="s">
        <v>3665</v>
      </c>
      <c r="C668" s="832" t="s">
        <v>3661</v>
      </c>
      <c r="D668" s="832" t="s">
        <v>3800</v>
      </c>
      <c r="E668" s="832" t="s">
        <v>3801</v>
      </c>
      <c r="F668" s="849">
        <v>2</v>
      </c>
      <c r="G668" s="849">
        <v>1636</v>
      </c>
      <c r="H668" s="849">
        <v>1</v>
      </c>
      <c r="I668" s="849">
        <v>818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4231</v>
      </c>
      <c r="B669" s="832" t="s">
        <v>3665</v>
      </c>
      <c r="C669" s="832" t="s">
        <v>3661</v>
      </c>
      <c r="D669" s="832" t="s">
        <v>3755</v>
      </c>
      <c r="E669" s="832" t="s">
        <v>3756</v>
      </c>
      <c r="F669" s="849">
        <v>1</v>
      </c>
      <c r="G669" s="849">
        <v>215</v>
      </c>
      <c r="H669" s="849">
        <v>1</v>
      </c>
      <c r="I669" s="849">
        <v>215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4231</v>
      </c>
      <c r="B670" s="832" t="s">
        <v>3665</v>
      </c>
      <c r="C670" s="832" t="s">
        <v>3661</v>
      </c>
      <c r="D670" s="832" t="s">
        <v>3714</v>
      </c>
      <c r="E670" s="832" t="s">
        <v>3715</v>
      </c>
      <c r="F670" s="849"/>
      <c r="G670" s="849"/>
      <c r="H670" s="849"/>
      <c r="I670" s="849"/>
      <c r="J670" s="849">
        <v>1</v>
      </c>
      <c r="K670" s="849">
        <v>355</v>
      </c>
      <c r="L670" s="849"/>
      <c r="M670" s="849">
        <v>355</v>
      </c>
      <c r="N670" s="849"/>
      <c r="O670" s="849"/>
      <c r="P670" s="837"/>
      <c r="Q670" s="850"/>
    </row>
    <row r="671" spans="1:17" ht="14.4" customHeight="1" x14ac:dyDescent="0.3">
      <c r="A671" s="831" t="s">
        <v>4231</v>
      </c>
      <c r="B671" s="832" t="s">
        <v>3665</v>
      </c>
      <c r="C671" s="832" t="s">
        <v>3661</v>
      </c>
      <c r="D671" s="832" t="s">
        <v>3757</v>
      </c>
      <c r="E671" s="832" t="s">
        <v>3758</v>
      </c>
      <c r="F671" s="849">
        <v>2</v>
      </c>
      <c r="G671" s="849">
        <v>170</v>
      </c>
      <c r="H671" s="849">
        <v>1</v>
      </c>
      <c r="I671" s="849">
        <v>85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4231</v>
      </c>
      <c r="B672" s="832" t="s">
        <v>3665</v>
      </c>
      <c r="C672" s="832" t="s">
        <v>3661</v>
      </c>
      <c r="D672" s="832" t="s">
        <v>3803</v>
      </c>
      <c r="E672" s="832" t="s">
        <v>3801</v>
      </c>
      <c r="F672" s="849"/>
      <c r="G672" s="849"/>
      <c r="H672" s="849"/>
      <c r="I672" s="849"/>
      <c r="J672" s="849"/>
      <c r="K672" s="849"/>
      <c r="L672" s="849"/>
      <c r="M672" s="849"/>
      <c r="N672" s="849">
        <v>2</v>
      </c>
      <c r="O672" s="849">
        <v>1496</v>
      </c>
      <c r="P672" s="837"/>
      <c r="Q672" s="850">
        <v>748</v>
      </c>
    </row>
    <row r="673" spans="1:17" ht="14.4" customHeight="1" x14ac:dyDescent="0.3">
      <c r="A673" s="831" t="s">
        <v>4231</v>
      </c>
      <c r="B673" s="832" t="s">
        <v>3665</v>
      </c>
      <c r="C673" s="832" t="s">
        <v>3661</v>
      </c>
      <c r="D673" s="832" t="s">
        <v>3759</v>
      </c>
      <c r="E673" s="832" t="s">
        <v>3760</v>
      </c>
      <c r="F673" s="849">
        <v>13</v>
      </c>
      <c r="G673" s="849">
        <v>3991</v>
      </c>
      <c r="H673" s="849">
        <v>1</v>
      </c>
      <c r="I673" s="849">
        <v>307</v>
      </c>
      <c r="J673" s="849">
        <v>22</v>
      </c>
      <c r="K673" s="849">
        <v>6776</v>
      </c>
      <c r="L673" s="849">
        <v>1.6978200952142319</v>
      </c>
      <c r="M673" s="849">
        <v>308</v>
      </c>
      <c r="N673" s="849">
        <v>12</v>
      </c>
      <c r="O673" s="849">
        <v>3720</v>
      </c>
      <c r="P673" s="837">
        <v>0.93209721874216989</v>
      </c>
      <c r="Q673" s="850">
        <v>310</v>
      </c>
    </row>
    <row r="674" spans="1:17" ht="14.4" customHeight="1" x14ac:dyDescent="0.3">
      <c r="A674" s="831" t="s">
        <v>4231</v>
      </c>
      <c r="B674" s="832" t="s">
        <v>3665</v>
      </c>
      <c r="C674" s="832" t="s">
        <v>3661</v>
      </c>
      <c r="D674" s="832" t="s">
        <v>3761</v>
      </c>
      <c r="E674" s="832" t="s">
        <v>3756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179</v>
      </c>
      <c r="P674" s="837"/>
      <c r="Q674" s="850">
        <v>179</v>
      </c>
    </row>
    <row r="675" spans="1:17" ht="14.4" customHeight="1" x14ac:dyDescent="0.3">
      <c r="A675" s="831" t="s">
        <v>4231</v>
      </c>
      <c r="B675" s="832" t="s">
        <v>3665</v>
      </c>
      <c r="C675" s="832" t="s">
        <v>3661</v>
      </c>
      <c r="D675" s="832" t="s">
        <v>3762</v>
      </c>
      <c r="E675" s="832" t="s">
        <v>3760</v>
      </c>
      <c r="F675" s="849"/>
      <c r="G675" s="849"/>
      <c r="H675" s="849"/>
      <c r="I675" s="849"/>
      <c r="J675" s="849"/>
      <c r="K675" s="849"/>
      <c r="L675" s="849"/>
      <c r="M675" s="849"/>
      <c r="N675" s="849">
        <v>6</v>
      </c>
      <c r="O675" s="849">
        <v>2310</v>
      </c>
      <c r="P675" s="837"/>
      <c r="Q675" s="850">
        <v>385</v>
      </c>
    </row>
    <row r="676" spans="1:17" ht="14.4" customHeight="1" x14ac:dyDescent="0.3">
      <c r="A676" s="831" t="s">
        <v>4232</v>
      </c>
      <c r="B676" s="832" t="s">
        <v>3665</v>
      </c>
      <c r="C676" s="832" t="s">
        <v>3661</v>
      </c>
      <c r="D676" s="832" t="s">
        <v>3704</v>
      </c>
      <c r="E676" s="832" t="s">
        <v>3705</v>
      </c>
      <c r="F676" s="849">
        <v>1</v>
      </c>
      <c r="G676" s="849">
        <v>37</v>
      </c>
      <c r="H676" s="849">
        <v>1</v>
      </c>
      <c r="I676" s="849">
        <v>37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4232</v>
      </c>
      <c r="B677" s="832" t="s">
        <v>3665</v>
      </c>
      <c r="C677" s="832" t="s">
        <v>3661</v>
      </c>
      <c r="D677" s="832" t="s">
        <v>3710</v>
      </c>
      <c r="E677" s="832" t="s">
        <v>3711</v>
      </c>
      <c r="F677" s="849">
        <v>3</v>
      </c>
      <c r="G677" s="849">
        <v>753</v>
      </c>
      <c r="H677" s="849">
        <v>1</v>
      </c>
      <c r="I677" s="849">
        <v>251</v>
      </c>
      <c r="J677" s="849">
        <v>3</v>
      </c>
      <c r="K677" s="849">
        <v>756</v>
      </c>
      <c r="L677" s="849">
        <v>1.0039840637450199</v>
      </c>
      <c r="M677" s="849">
        <v>252</v>
      </c>
      <c r="N677" s="849">
        <v>3</v>
      </c>
      <c r="O677" s="849">
        <v>762</v>
      </c>
      <c r="P677" s="837">
        <v>1.0119521912350598</v>
      </c>
      <c r="Q677" s="850">
        <v>254</v>
      </c>
    </row>
    <row r="678" spans="1:17" ht="14.4" customHeight="1" x14ac:dyDescent="0.3">
      <c r="A678" s="831" t="s">
        <v>4232</v>
      </c>
      <c r="B678" s="832" t="s">
        <v>3665</v>
      </c>
      <c r="C678" s="832" t="s">
        <v>3661</v>
      </c>
      <c r="D678" s="832" t="s">
        <v>3740</v>
      </c>
      <c r="E678" s="832" t="s">
        <v>3741</v>
      </c>
      <c r="F678" s="849">
        <v>1</v>
      </c>
      <c r="G678" s="849">
        <v>126</v>
      </c>
      <c r="H678" s="849">
        <v>1</v>
      </c>
      <c r="I678" s="849">
        <v>126</v>
      </c>
      <c r="J678" s="849"/>
      <c r="K678" s="849"/>
      <c r="L678" s="849"/>
      <c r="M678" s="849"/>
      <c r="N678" s="849">
        <v>4</v>
      </c>
      <c r="O678" s="849">
        <v>504</v>
      </c>
      <c r="P678" s="837">
        <v>4</v>
      </c>
      <c r="Q678" s="850">
        <v>126</v>
      </c>
    </row>
    <row r="679" spans="1:17" ht="14.4" customHeight="1" x14ac:dyDescent="0.3">
      <c r="A679" s="831" t="s">
        <v>4232</v>
      </c>
      <c r="B679" s="832" t="s">
        <v>3665</v>
      </c>
      <c r="C679" s="832" t="s">
        <v>3661</v>
      </c>
      <c r="D679" s="832" t="s">
        <v>4219</v>
      </c>
      <c r="E679" s="832" t="s">
        <v>3754</v>
      </c>
      <c r="F679" s="849">
        <v>1</v>
      </c>
      <c r="G679" s="849">
        <v>760</v>
      </c>
      <c r="H679" s="849">
        <v>1</v>
      </c>
      <c r="I679" s="849">
        <v>760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4232</v>
      </c>
      <c r="B680" s="832" t="s">
        <v>3665</v>
      </c>
      <c r="C680" s="832" t="s">
        <v>3661</v>
      </c>
      <c r="D680" s="832" t="s">
        <v>3747</v>
      </c>
      <c r="E680" s="832" t="s">
        <v>3748</v>
      </c>
      <c r="F680" s="849"/>
      <c r="G680" s="849"/>
      <c r="H680" s="849"/>
      <c r="I680" s="849"/>
      <c r="J680" s="849">
        <v>3</v>
      </c>
      <c r="K680" s="849">
        <v>2286</v>
      </c>
      <c r="L680" s="849"/>
      <c r="M680" s="849">
        <v>762</v>
      </c>
      <c r="N680" s="849">
        <v>3</v>
      </c>
      <c r="O680" s="849">
        <v>2298</v>
      </c>
      <c r="P680" s="837"/>
      <c r="Q680" s="850">
        <v>766</v>
      </c>
    </row>
    <row r="681" spans="1:17" ht="14.4" customHeight="1" x14ac:dyDescent="0.3">
      <c r="A681" s="831" t="s">
        <v>4232</v>
      </c>
      <c r="B681" s="832" t="s">
        <v>3665</v>
      </c>
      <c r="C681" s="832" t="s">
        <v>3661</v>
      </c>
      <c r="D681" s="832" t="s">
        <v>3714</v>
      </c>
      <c r="E681" s="832" t="s">
        <v>3715</v>
      </c>
      <c r="F681" s="849">
        <v>2</v>
      </c>
      <c r="G681" s="849">
        <v>710</v>
      </c>
      <c r="H681" s="849">
        <v>1</v>
      </c>
      <c r="I681" s="849">
        <v>355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4232</v>
      </c>
      <c r="B682" s="832" t="s">
        <v>3665</v>
      </c>
      <c r="C682" s="832" t="s">
        <v>3661</v>
      </c>
      <c r="D682" s="832" t="s">
        <v>3757</v>
      </c>
      <c r="E682" s="832" t="s">
        <v>3758</v>
      </c>
      <c r="F682" s="849"/>
      <c r="G682" s="849"/>
      <c r="H682" s="849"/>
      <c r="I682" s="849"/>
      <c r="J682" s="849">
        <v>3</v>
      </c>
      <c r="K682" s="849">
        <v>258</v>
      </c>
      <c r="L682" s="849"/>
      <c r="M682" s="849">
        <v>86</v>
      </c>
      <c r="N682" s="849">
        <v>3</v>
      </c>
      <c r="O682" s="849">
        <v>264</v>
      </c>
      <c r="P682" s="837"/>
      <c r="Q682" s="850">
        <v>88</v>
      </c>
    </row>
    <row r="683" spans="1:17" ht="14.4" customHeight="1" x14ac:dyDescent="0.3">
      <c r="A683" s="831" t="s">
        <v>4232</v>
      </c>
      <c r="B683" s="832" t="s">
        <v>3665</v>
      </c>
      <c r="C683" s="832" t="s">
        <v>3661</v>
      </c>
      <c r="D683" s="832" t="s">
        <v>3730</v>
      </c>
      <c r="E683" s="832" t="s">
        <v>3731</v>
      </c>
      <c r="F683" s="849">
        <v>1</v>
      </c>
      <c r="G683" s="849">
        <v>619</v>
      </c>
      <c r="H683" s="849">
        <v>1</v>
      </c>
      <c r="I683" s="849">
        <v>619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4232</v>
      </c>
      <c r="B684" s="832" t="s">
        <v>3665</v>
      </c>
      <c r="C684" s="832" t="s">
        <v>3661</v>
      </c>
      <c r="D684" s="832" t="s">
        <v>3840</v>
      </c>
      <c r="E684" s="832" t="s">
        <v>3808</v>
      </c>
      <c r="F684" s="849">
        <v>7</v>
      </c>
      <c r="G684" s="849">
        <v>3717</v>
      </c>
      <c r="H684" s="849">
        <v>1</v>
      </c>
      <c r="I684" s="849">
        <v>531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4233</v>
      </c>
      <c r="B685" s="832" t="s">
        <v>3665</v>
      </c>
      <c r="C685" s="832" t="s">
        <v>3661</v>
      </c>
      <c r="D685" s="832" t="s">
        <v>3710</v>
      </c>
      <c r="E685" s="832" t="s">
        <v>3711</v>
      </c>
      <c r="F685" s="849">
        <v>20</v>
      </c>
      <c r="G685" s="849">
        <v>5020</v>
      </c>
      <c r="H685" s="849">
        <v>1</v>
      </c>
      <c r="I685" s="849">
        <v>251</v>
      </c>
      <c r="J685" s="849">
        <v>30</v>
      </c>
      <c r="K685" s="849">
        <v>7560</v>
      </c>
      <c r="L685" s="849">
        <v>1.5059760956175299</v>
      </c>
      <c r="M685" s="849">
        <v>252</v>
      </c>
      <c r="N685" s="849">
        <v>9</v>
      </c>
      <c r="O685" s="849">
        <v>2286</v>
      </c>
      <c r="P685" s="837">
        <v>0.45537848605577691</v>
      </c>
      <c r="Q685" s="850">
        <v>254</v>
      </c>
    </row>
    <row r="686" spans="1:17" ht="14.4" customHeight="1" x14ac:dyDescent="0.3">
      <c r="A686" s="831" t="s">
        <v>4233</v>
      </c>
      <c r="B686" s="832" t="s">
        <v>3665</v>
      </c>
      <c r="C686" s="832" t="s">
        <v>3661</v>
      </c>
      <c r="D686" s="832" t="s">
        <v>3740</v>
      </c>
      <c r="E686" s="832" t="s">
        <v>3741</v>
      </c>
      <c r="F686" s="849">
        <v>21</v>
      </c>
      <c r="G686" s="849">
        <v>2646</v>
      </c>
      <c r="H686" s="849">
        <v>1</v>
      </c>
      <c r="I686" s="849">
        <v>126</v>
      </c>
      <c r="J686" s="849">
        <v>31</v>
      </c>
      <c r="K686" s="849">
        <v>3937</v>
      </c>
      <c r="L686" s="849">
        <v>1.4879062736205593</v>
      </c>
      <c r="M686" s="849">
        <v>127</v>
      </c>
      <c r="N686" s="849">
        <v>11</v>
      </c>
      <c r="O686" s="849">
        <v>1386</v>
      </c>
      <c r="P686" s="837">
        <v>0.52380952380952384</v>
      </c>
      <c r="Q686" s="850">
        <v>126</v>
      </c>
    </row>
    <row r="687" spans="1:17" ht="14.4" customHeight="1" x14ac:dyDescent="0.3">
      <c r="A687" s="831" t="s">
        <v>4233</v>
      </c>
      <c r="B687" s="832" t="s">
        <v>3665</v>
      </c>
      <c r="C687" s="832" t="s">
        <v>3661</v>
      </c>
      <c r="D687" s="832" t="s">
        <v>3744</v>
      </c>
      <c r="E687" s="832" t="s">
        <v>3745</v>
      </c>
      <c r="F687" s="849">
        <v>1</v>
      </c>
      <c r="G687" s="849">
        <v>495</v>
      </c>
      <c r="H687" s="849">
        <v>1</v>
      </c>
      <c r="I687" s="849">
        <v>495</v>
      </c>
      <c r="J687" s="849">
        <v>1</v>
      </c>
      <c r="K687" s="849">
        <v>496</v>
      </c>
      <c r="L687" s="849">
        <v>1.002020202020202</v>
      </c>
      <c r="M687" s="849">
        <v>496</v>
      </c>
      <c r="N687" s="849">
        <v>1</v>
      </c>
      <c r="O687" s="849">
        <v>498</v>
      </c>
      <c r="P687" s="837">
        <v>1.0060606060606061</v>
      </c>
      <c r="Q687" s="850">
        <v>498</v>
      </c>
    </row>
    <row r="688" spans="1:17" ht="14.4" customHeight="1" x14ac:dyDescent="0.3">
      <c r="A688" s="831" t="s">
        <v>4233</v>
      </c>
      <c r="B688" s="832" t="s">
        <v>3665</v>
      </c>
      <c r="C688" s="832" t="s">
        <v>3661</v>
      </c>
      <c r="D688" s="832" t="s">
        <v>3769</v>
      </c>
      <c r="E688" s="832" t="s">
        <v>3748</v>
      </c>
      <c r="F688" s="849">
        <v>1</v>
      </c>
      <c r="G688" s="849">
        <v>688</v>
      </c>
      <c r="H688" s="849">
        <v>1</v>
      </c>
      <c r="I688" s="849">
        <v>688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4233</v>
      </c>
      <c r="B689" s="832" t="s">
        <v>3665</v>
      </c>
      <c r="C689" s="832" t="s">
        <v>3661</v>
      </c>
      <c r="D689" s="832" t="s">
        <v>3746</v>
      </c>
      <c r="E689" s="832" t="s">
        <v>3745</v>
      </c>
      <c r="F689" s="849">
        <v>3</v>
      </c>
      <c r="G689" s="849">
        <v>1704</v>
      </c>
      <c r="H689" s="849">
        <v>1</v>
      </c>
      <c r="I689" s="849">
        <v>568</v>
      </c>
      <c r="J689" s="849">
        <v>4</v>
      </c>
      <c r="K689" s="849">
        <v>2276</v>
      </c>
      <c r="L689" s="849">
        <v>1.335680751173709</v>
      </c>
      <c r="M689" s="849">
        <v>569</v>
      </c>
      <c r="N689" s="849"/>
      <c r="O689" s="849"/>
      <c r="P689" s="837"/>
      <c r="Q689" s="850"/>
    </row>
    <row r="690" spans="1:17" ht="14.4" customHeight="1" x14ac:dyDescent="0.3">
      <c r="A690" s="831" t="s">
        <v>4233</v>
      </c>
      <c r="B690" s="832" t="s">
        <v>3665</v>
      </c>
      <c r="C690" s="832" t="s">
        <v>3661</v>
      </c>
      <c r="D690" s="832" t="s">
        <v>3747</v>
      </c>
      <c r="E690" s="832" t="s">
        <v>3748</v>
      </c>
      <c r="F690" s="849"/>
      <c r="G690" s="849"/>
      <c r="H690" s="849"/>
      <c r="I690" s="849"/>
      <c r="J690" s="849">
        <v>1</v>
      </c>
      <c r="K690" s="849">
        <v>762</v>
      </c>
      <c r="L690" s="849"/>
      <c r="M690" s="849">
        <v>762</v>
      </c>
      <c r="N690" s="849"/>
      <c r="O690" s="849"/>
      <c r="P690" s="837"/>
      <c r="Q690" s="850"/>
    </row>
    <row r="691" spans="1:17" ht="14.4" customHeight="1" x14ac:dyDescent="0.3">
      <c r="A691" s="831" t="s">
        <v>4233</v>
      </c>
      <c r="B691" s="832" t="s">
        <v>3665</v>
      </c>
      <c r="C691" s="832" t="s">
        <v>3661</v>
      </c>
      <c r="D691" s="832" t="s">
        <v>3800</v>
      </c>
      <c r="E691" s="832" t="s">
        <v>3801</v>
      </c>
      <c r="F691" s="849">
        <v>11</v>
      </c>
      <c r="G691" s="849">
        <v>8998</v>
      </c>
      <c r="H691" s="849">
        <v>1</v>
      </c>
      <c r="I691" s="849">
        <v>818</v>
      </c>
      <c r="J691" s="849">
        <v>4</v>
      </c>
      <c r="K691" s="849">
        <v>3276</v>
      </c>
      <c r="L691" s="849">
        <v>0.36408090686819294</v>
      </c>
      <c r="M691" s="849">
        <v>819</v>
      </c>
      <c r="N691" s="849">
        <v>8</v>
      </c>
      <c r="O691" s="849">
        <v>6584</v>
      </c>
      <c r="P691" s="837">
        <v>0.73171815959102027</v>
      </c>
      <c r="Q691" s="850">
        <v>823</v>
      </c>
    </row>
    <row r="692" spans="1:17" ht="14.4" customHeight="1" x14ac:dyDescent="0.3">
      <c r="A692" s="831" t="s">
        <v>4233</v>
      </c>
      <c r="B692" s="832" t="s">
        <v>3665</v>
      </c>
      <c r="C692" s="832" t="s">
        <v>3661</v>
      </c>
      <c r="D692" s="832" t="s">
        <v>3749</v>
      </c>
      <c r="E692" s="832" t="s">
        <v>3750</v>
      </c>
      <c r="F692" s="849">
        <v>2</v>
      </c>
      <c r="G692" s="849">
        <v>924</v>
      </c>
      <c r="H692" s="849">
        <v>1</v>
      </c>
      <c r="I692" s="849">
        <v>462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4233</v>
      </c>
      <c r="B693" s="832" t="s">
        <v>3665</v>
      </c>
      <c r="C693" s="832" t="s">
        <v>3661</v>
      </c>
      <c r="D693" s="832" t="s">
        <v>3755</v>
      </c>
      <c r="E693" s="832" t="s">
        <v>3756</v>
      </c>
      <c r="F693" s="849">
        <v>2</v>
      </c>
      <c r="G693" s="849">
        <v>430</v>
      </c>
      <c r="H693" s="849">
        <v>1</v>
      </c>
      <c r="I693" s="849">
        <v>215</v>
      </c>
      <c r="J693" s="849">
        <v>2</v>
      </c>
      <c r="K693" s="849">
        <v>430</v>
      </c>
      <c r="L693" s="849">
        <v>1</v>
      </c>
      <c r="M693" s="849">
        <v>215</v>
      </c>
      <c r="N693" s="849">
        <v>4</v>
      </c>
      <c r="O693" s="849">
        <v>868</v>
      </c>
      <c r="P693" s="837">
        <v>2.0186046511627906</v>
      </c>
      <c r="Q693" s="850">
        <v>217</v>
      </c>
    </row>
    <row r="694" spans="1:17" ht="14.4" customHeight="1" x14ac:dyDescent="0.3">
      <c r="A694" s="831" t="s">
        <v>4233</v>
      </c>
      <c r="B694" s="832" t="s">
        <v>3665</v>
      </c>
      <c r="C694" s="832" t="s">
        <v>3661</v>
      </c>
      <c r="D694" s="832" t="s">
        <v>3714</v>
      </c>
      <c r="E694" s="832" t="s">
        <v>3715</v>
      </c>
      <c r="F694" s="849">
        <v>1</v>
      </c>
      <c r="G694" s="849">
        <v>355</v>
      </c>
      <c r="H694" s="849">
        <v>1</v>
      </c>
      <c r="I694" s="849">
        <v>355</v>
      </c>
      <c r="J694" s="849">
        <v>1</v>
      </c>
      <c r="K694" s="849">
        <v>355</v>
      </c>
      <c r="L694" s="849">
        <v>1</v>
      </c>
      <c r="M694" s="849">
        <v>355</v>
      </c>
      <c r="N694" s="849">
        <v>1</v>
      </c>
      <c r="O694" s="849">
        <v>358</v>
      </c>
      <c r="P694" s="837">
        <v>1.0084507042253521</v>
      </c>
      <c r="Q694" s="850">
        <v>358</v>
      </c>
    </row>
    <row r="695" spans="1:17" ht="14.4" customHeight="1" x14ac:dyDescent="0.3">
      <c r="A695" s="831" t="s">
        <v>4233</v>
      </c>
      <c r="B695" s="832" t="s">
        <v>3665</v>
      </c>
      <c r="C695" s="832" t="s">
        <v>3661</v>
      </c>
      <c r="D695" s="832" t="s">
        <v>3757</v>
      </c>
      <c r="E695" s="832" t="s">
        <v>3758</v>
      </c>
      <c r="F695" s="849">
        <v>13</v>
      </c>
      <c r="G695" s="849">
        <v>1105</v>
      </c>
      <c r="H695" s="849">
        <v>1</v>
      </c>
      <c r="I695" s="849">
        <v>85</v>
      </c>
      <c r="J695" s="849">
        <v>6</v>
      </c>
      <c r="K695" s="849">
        <v>516</v>
      </c>
      <c r="L695" s="849">
        <v>0.46696832579185521</v>
      </c>
      <c r="M695" s="849">
        <v>86</v>
      </c>
      <c r="N695" s="849">
        <v>11</v>
      </c>
      <c r="O695" s="849">
        <v>968</v>
      </c>
      <c r="P695" s="837">
        <v>0.87601809954751131</v>
      </c>
      <c r="Q695" s="850">
        <v>88</v>
      </c>
    </row>
    <row r="696" spans="1:17" ht="14.4" customHeight="1" x14ac:dyDescent="0.3">
      <c r="A696" s="831" t="s">
        <v>4233</v>
      </c>
      <c r="B696" s="832" t="s">
        <v>3665</v>
      </c>
      <c r="C696" s="832" t="s">
        <v>3661</v>
      </c>
      <c r="D696" s="832" t="s">
        <v>3722</v>
      </c>
      <c r="E696" s="832" t="s">
        <v>3723</v>
      </c>
      <c r="F696" s="849"/>
      <c r="G696" s="849"/>
      <c r="H696" s="849"/>
      <c r="I696" s="849"/>
      <c r="J696" s="849"/>
      <c r="K696" s="849"/>
      <c r="L696" s="849"/>
      <c r="M696" s="849"/>
      <c r="N696" s="849">
        <v>5</v>
      </c>
      <c r="O696" s="849">
        <v>610</v>
      </c>
      <c r="P696" s="837"/>
      <c r="Q696" s="850">
        <v>122</v>
      </c>
    </row>
    <row r="697" spans="1:17" ht="14.4" customHeight="1" x14ac:dyDescent="0.3">
      <c r="A697" s="831" t="s">
        <v>4233</v>
      </c>
      <c r="B697" s="832" t="s">
        <v>3665</v>
      </c>
      <c r="C697" s="832" t="s">
        <v>3661</v>
      </c>
      <c r="D697" s="832" t="s">
        <v>3803</v>
      </c>
      <c r="E697" s="832" t="s">
        <v>3801</v>
      </c>
      <c r="F697" s="849">
        <v>2</v>
      </c>
      <c r="G697" s="849">
        <v>1490</v>
      </c>
      <c r="H697" s="849">
        <v>1</v>
      </c>
      <c r="I697" s="849">
        <v>745</v>
      </c>
      <c r="J697" s="849">
        <v>2</v>
      </c>
      <c r="K697" s="849">
        <v>1492</v>
      </c>
      <c r="L697" s="849">
        <v>1.0013422818791946</v>
      </c>
      <c r="M697" s="849">
        <v>746</v>
      </c>
      <c r="N697" s="849">
        <v>3</v>
      </c>
      <c r="O697" s="849">
        <v>2244</v>
      </c>
      <c r="P697" s="837">
        <v>1.5060402684563758</v>
      </c>
      <c r="Q697" s="850">
        <v>748</v>
      </c>
    </row>
    <row r="698" spans="1:17" ht="14.4" customHeight="1" x14ac:dyDescent="0.3">
      <c r="A698" s="831" t="s">
        <v>4233</v>
      </c>
      <c r="B698" s="832" t="s">
        <v>3665</v>
      </c>
      <c r="C698" s="832" t="s">
        <v>3661</v>
      </c>
      <c r="D698" s="832" t="s">
        <v>3804</v>
      </c>
      <c r="E698" s="832" t="s">
        <v>3805</v>
      </c>
      <c r="F698" s="849">
        <v>1</v>
      </c>
      <c r="G698" s="849">
        <v>543</v>
      </c>
      <c r="H698" s="849">
        <v>1</v>
      </c>
      <c r="I698" s="849">
        <v>543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4233</v>
      </c>
      <c r="B699" s="832" t="s">
        <v>3665</v>
      </c>
      <c r="C699" s="832" t="s">
        <v>3661</v>
      </c>
      <c r="D699" s="832" t="s">
        <v>3759</v>
      </c>
      <c r="E699" s="832" t="s">
        <v>3760</v>
      </c>
      <c r="F699" s="849">
        <v>6</v>
      </c>
      <c r="G699" s="849">
        <v>1842</v>
      </c>
      <c r="H699" s="849">
        <v>1</v>
      </c>
      <c r="I699" s="849">
        <v>307</v>
      </c>
      <c r="J699" s="849">
        <v>8</v>
      </c>
      <c r="K699" s="849">
        <v>2464</v>
      </c>
      <c r="L699" s="849">
        <v>1.3376764386536373</v>
      </c>
      <c r="M699" s="849">
        <v>308</v>
      </c>
      <c r="N699" s="849"/>
      <c r="O699" s="849"/>
      <c r="P699" s="837"/>
      <c r="Q699" s="850"/>
    </row>
    <row r="700" spans="1:17" ht="14.4" customHeight="1" x14ac:dyDescent="0.3">
      <c r="A700" s="831" t="s">
        <v>4233</v>
      </c>
      <c r="B700" s="832" t="s">
        <v>3665</v>
      </c>
      <c r="C700" s="832" t="s">
        <v>3661</v>
      </c>
      <c r="D700" s="832" t="s">
        <v>3761</v>
      </c>
      <c r="E700" s="832" t="s">
        <v>3756</v>
      </c>
      <c r="F700" s="849">
        <v>2</v>
      </c>
      <c r="G700" s="849">
        <v>356</v>
      </c>
      <c r="H700" s="849">
        <v>1</v>
      </c>
      <c r="I700" s="849">
        <v>178</v>
      </c>
      <c r="J700" s="849"/>
      <c r="K700" s="849"/>
      <c r="L700" s="849"/>
      <c r="M700" s="849"/>
      <c r="N700" s="849">
        <v>1</v>
      </c>
      <c r="O700" s="849">
        <v>179</v>
      </c>
      <c r="P700" s="837">
        <v>0.5028089887640449</v>
      </c>
      <c r="Q700" s="850">
        <v>179</v>
      </c>
    </row>
    <row r="701" spans="1:17" ht="14.4" customHeight="1" x14ac:dyDescent="0.3">
      <c r="A701" s="831" t="s">
        <v>4233</v>
      </c>
      <c r="B701" s="832" t="s">
        <v>3665</v>
      </c>
      <c r="C701" s="832" t="s">
        <v>3661</v>
      </c>
      <c r="D701" s="832" t="s">
        <v>3762</v>
      </c>
      <c r="E701" s="832" t="s">
        <v>3760</v>
      </c>
      <c r="F701" s="849">
        <v>1</v>
      </c>
      <c r="G701" s="849">
        <v>380</v>
      </c>
      <c r="H701" s="849">
        <v>1</v>
      </c>
      <c r="I701" s="849">
        <v>380</v>
      </c>
      <c r="J701" s="849">
        <v>9</v>
      </c>
      <c r="K701" s="849">
        <v>3429</v>
      </c>
      <c r="L701" s="849">
        <v>9.0236842105263158</v>
      </c>
      <c r="M701" s="849">
        <v>381</v>
      </c>
      <c r="N701" s="849">
        <v>2</v>
      </c>
      <c r="O701" s="849">
        <v>770</v>
      </c>
      <c r="P701" s="837">
        <v>2.0263157894736841</v>
      </c>
      <c r="Q701" s="850">
        <v>385</v>
      </c>
    </row>
    <row r="702" spans="1:17" ht="14.4" customHeight="1" x14ac:dyDescent="0.3">
      <c r="A702" s="831" t="s">
        <v>4233</v>
      </c>
      <c r="B702" s="832" t="s">
        <v>3665</v>
      </c>
      <c r="C702" s="832" t="s">
        <v>3661</v>
      </c>
      <c r="D702" s="832" t="s">
        <v>3730</v>
      </c>
      <c r="E702" s="832" t="s">
        <v>3731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622</v>
      </c>
      <c r="P702" s="837"/>
      <c r="Q702" s="850">
        <v>622</v>
      </c>
    </row>
    <row r="703" spans="1:17" ht="14.4" customHeight="1" x14ac:dyDescent="0.3">
      <c r="A703" s="831" t="s">
        <v>4234</v>
      </c>
      <c r="B703" s="832" t="s">
        <v>3665</v>
      </c>
      <c r="C703" s="832" t="s">
        <v>3690</v>
      </c>
      <c r="D703" s="832" t="s">
        <v>3738</v>
      </c>
      <c r="E703" s="832" t="s">
        <v>3739</v>
      </c>
      <c r="F703" s="849">
        <v>1</v>
      </c>
      <c r="G703" s="849">
        <v>904.75</v>
      </c>
      <c r="H703" s="849">
        <v>1</v>
      </c>
      <c r="I703" s="849">
        <v>904.75</v>
      </c>
      <c r="J703" s="849">
        <v>3</v>
      </c>
      <c r="K703" s="849">
        <v>2714.25</v>
      </c>
      <c r="L703" s="849">
        <v>3</v>
      </c>
      <c r="M703" s="849">
        <v>904.75</v>
      </c>
      <c r="N703" s="849"/>
      <c r="O703" s="849"/>
      <c r="P703" s="837"/>
      <c r="Q703" s="850"/>
    </row>
    <row r="704" spans="1:17" ht="14.4" customHeight="1" x14ac:dyDescent="0.3">
      <c r="A704" s="831" t="s">
        <v>4234</v>
      </c>
      <c r="B704" s="832" t="s">
        <v>3665</v>
      </c>
      <c r="C704" s="832" t="s">
        <v>3661</v>
      </c>
      <c r="D704" s="832" t="s">
        <v>3710</v>
      </c>
      <c r="E704" s="832" t="s">
        <v>3711</v>
      </c>
      <c r="F704" s="849">
        <v>78</v>
      </c>
      <c r="G704" s="849">
        <v>19578</v>
      </c>
      <c r="H704" s="849">
        <v>1</v>
      </c>
      <c r="I704" s="849">
        <v>251</v>
      </c>
      <c r="J704" s="849">
        <v>105</v>
      </c>
      <c r="K704" s="849">
        <v>26460</v>
      </c>
      <c r="L704" s="849">
        <v>1.3515170088875268</v>
      </c>
      <c r="M704" s="849">
        <v>252</v>
      </c>
      <c r="N704" s="849">
        <v>86</v>
      </c>
      <c r="O704" s="849">
        <v>21844</v>
      </c>
      <c r="P704" s="837">
        <v>1.1157421595668608</v>
      </c>
      <c r="Q704" s="850">
        <v>254</v>
      </c>
    </row>
    <row r="705" spans="1:17" ht="14.4" customHeight="1" x14ac:dyDescent="0.3">
      <c r="A705" s="831" t="s">
        <v>4234</v>
      </c>
      <c r="B705" s="832" t="s">
        <v>3665</v>
      </c>
      <c r="C705" s="832" t="s">
        <v>3661</v>
      </c>
      <c r="D705" s="832" t="s">
        <v>3740</v>
      </c>
      <c r="E705" s="832" t="s">
        <v>3741</v>
      </c>
      <c r="F705" s="849">
        <v>57</v>
      </c>
      <c r="G705" s="849">
        <v>7182</v>
      </c>
      <c r="H705" s="849">
        <v>1</v>
      </c>
      <c r="I705" s="849">
        <v>126</v>
      </c>
      <c r="J705" s="849">
        <v>87</v>
      </c>
      <c r="K705" s="849">
        <v>11049</v>
      </c>
      <c r="L705" s="849">
        <v>1.5384294068504596</v>
      </c>
      <c r="M705" s="849">
        <v>127</v>
      </c>
      <c r="N705" s="849">
        <v>66</v>
      </c>
      <c r="O705" s="849">
        <v>8316</v>
      </c>
      <c r="P705" s="837">
        <v>1.1578947368421053</v>
      </c>
      <c r="Q705" s="850">
        <v>126</v>
      </c>
    </row>
    <row r="706" spans="1:17" ht="14.4" customHeight="1" x14ac:dyDescent="0.3">
      <c r="A706" s="831" t="s">
        <v>4234</v>
      </c>
      <c r="B706" s="832" t="s">
        <v>3665</v>
      </c>
      <c r="C706" s="832" t="s">
        <v>3661</v>
      </c>
      <c r="D706" s="832" t="s">
        <v>3744</v>
      </c>
      <c r="E706" s="832" t="s">
        <v>3745</v>
      </c>
      <c r="F706" s="849"/>
      <c r="G706" s="849"/>
      <c r="H706" s="849"/>
      <c r="I706" s="849"/>
      <c r="J706" s="849">
        <v>5</v>
      </c>
      <c r="K706" s="849">
        <v>2480</v>
      </c>
      <c r="L706" s="849"/>
      <c r="M706" s="849">
        <v>496</v>
      </c>
      <c r="N706" s="849"/>
      <c r="O706" s="849"/>
      <c r="P706" s="837"/>
      <c r="Q706" s="850"/>
    </row>
    <row r="707" spans="1:17" ht="14.4" customHeight="1" x14ac:dyDescent="0.3">
      <c r="A707" s="831" t="s">
        <v>4234</v>
      </c>
      <c r="B707" s="832" t="s">
        <v>3665</v>
      </c>
      <c r="C707" s="832" t="s">
        <v>3661</v>
      </c>
      <c r="D707" s="832" t="s">
        <v>3746</v>
      </c>
      <c r="E707" s="832" t="s">
        <v>3745</v>
      </c>
      <c r="F707" s="849">
        <v>1</v>
      </c>
      <c r="G707" s="849">
        <v>568</v>
      </c>
      <c r="H707" s="849">
        <v>1</v>
      </c>
      <c r="I707" s="849">
        <v>568</v>
      </c>
      <c r="J707" s="849">
        <v>5</v>
      </c>
      <c r="K707" s="849">
        <v>2845</v>
      </c>
      <c r="L707" s="849">
        <v>5.0088028169014081</v>
      </c>
      <c r="M707" s="849">
        <v>569</v>
      </c>
      <c r="N707" s="849">
        <v>1</v>
      </c>
      <c r="O707" s="849">
        <v>573</v>
      </c>
      <c r="P707" s="837">
        <v>1.0088028169014085</v>
      </c>
      <c r="Q707" s="850">
        <v>573</v>
      </c>
    </row>
    <row r="708" spans="1:17" ht="14.4" customHeight="1" x14ac:dyDescent="0.3">
      <c r="A708" s="831" t="s">
        <v>4234</v>
      </c>
      <c r="B708" s="832" t="s">
        <v>3665</v>
      </c>
      <c r="C708" s="832" t="s">
        <v>3661</v>
      </c>
      <c r="D708" s="832" t="s">
        <v>3800</v>
      </c>
      <c r="E708" s="832" t="s">
        <v>3801</v>
      </c>
      <c r="F708" s="849">
        <v>200</v>
      </c>
      <c r="G708" s="849">
        <v>163600</v>
      </c>
      <c r="H708" s="849">
        <v>1</v>
      </c>
      <c r="I708" s="849">
        <v>818</v>
      </c>
      <c r="J708" s="849">
        <v>244</v>
      </c>
      <c r="K708" s="849">
        <v>199836</v>
      </c>
      <c r="L708" s="849">
        <v>1.2214914425427872</v>
      </c>
      <c r="M708" s="849">
        <v>819</v>
      </c>
      <c r="N708" s="849">
        <v>162</v>
      </c>
      <c r="O708" s="849">
        <v>133326</v>
      </c>
      <c r="P708" s="837">
        <v>0.81495110024449879</v>
      </c>
      <c r="Q708" s="850">
        <v>823</v>
      </c>
    </row>
    <row r="709" spans="1:17" ht="14.4" customHeight="1" x14ac:dyDescent="0.3">
      <c r="A709" s="831" t="s">
        <v>4234</v>
      </c>
      <c r="B709" s="832" t="s">
        <v>3665</v>
      </c>
      <c r="C709" s="832" t="s">
        <v>3661</v>
      </c>
      <c r="D709" s="832" t="s">
        <v>3749</v>
      </c>
      <c r="E709" s="832" t="s">
        <v>3750</v>
      </c>
      <c r="F709" s="849"/>
      <c r="G709" s="849"/>
      <c r="H709" s="849"/>
      <c r="I709" s="849"/>
      <c r="J709" s="849">
        <v>1</v>
      </c>
      <c r="K709" s="849">
        <v>464</v>
      </c>
      <c r="L709" s="849"/>
      <c r="M709" s="849">
        <v>464</v>
      </c>
      <c r="N709" s="849"/>
      <c r="O709" s="849"/>
      <c r="P709" s="837"/>
      <c r="Q709" s="850"/>
    </row>
    <row r="710" spans="1:17" ht="14.4" customHeight="1" x14ac:dyDescent="0.3">
      <c r="A710" s="831" t="s">
        <v>4234</v>
      </c>
      <c r="B710" s="832" t="s">
        <v>3665</v>
      </c>
      <c r="C710" s="832" t="s">
        <v>3661</v>
      </c>
      <c r="D710" s="832" t="s">
        <v>3755</v>
      </c>
      <c r="E710" s="832" t="s">
        <v>3756</v>
      </c>
      <c r="F710" s="849">
        <v>45</v>
      </c>
      <c r="G710" s="849">
        <v>9675</v>
      </c>
      <c r="H710" s="849">
        <v>1</v>
      </c>
      <c r="I710" s="849">
        <v>215</v>
      </c>
      <c r="J710" s="849">
        <v>58</v>
      </c>
      <c r="K710" s="849">
        <v>12470</v>
      </c>
      <c r="L710" s="849">
        <v>1.288888888888889</v>
      </c>
      <c r="M710" s="849">
        <v>215</v>
      </c>
      <c r="N710" s="849">
        <v>52</v>
      </c>
      <c r="O710" s="849">
        <v>11284</v>
      </c>
      <c r="P710" s="837">
        <v>1.1663049095607234</v>
      </c>
      <c r="Q710" s="850">
        <v>217</v>
      </c>
    </row>
    <row r="711" spans="1:17" ht="14.4" customHeight="1" x14ac:dyDescent="0.3">
      <c r="A711" s="831" t="s">
        <v>4234</v>
      </c>
      <c r="B711" s="832" t="s">
        <v>3665</v>
      </c>
      <c r="C711" s="832" t="s">
        <v>3661</v>
      </c>
      <c r="D711" s="832" t="s">
        <v>3714</v>
      </c>
      <c r="E711" s="832" t="s">
        <v>3715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358</v>
      </c>
      <c r="P711" s="837"/>
      <c r="Q711" s="850">
        <v>358</v>
      </c>
    </row>
    <row r="712" spans="1:17" ht="14.4" customHeight="1" x14ac:dyDescent="0.3">
      <c r="A712" s="831" t="s">
        <v>4234</v>
      </c>
      <c r="B712" s="832" t="s">
        <v>3665</v>
      </c>
      <c r="C712" s="832" t="s">
        <v>3661</v>
      </c>
      <c r="D712" s="832" t="s">
        <v>3757</v>
      </c>
      <c r="E712" s="832" t="s">
        <v>3758</v>
      </c>
      <c r="F712" s="849">
        <v>233</v>
      </c>
      <c r="G712" s="849">
        <v>19805</v>
      </c>
      <c r="H712" s="849">
        <v>1</v>
      </c>
      <c r="I712" s="849">
        <v>85</v>
      </c>
      <c r="J712" s="849">
        <v>314</v>
      </c>
      <c r="K712" s="849">
        <v>27004</v>
      </c>
      <c r="L712" s="849">
        <v>1.3634940671547588</v>
      </c>
      <c r="M712" s="849">
        <v>86</v>
      </c>
      <c r="N712" s="849">
        <v>272</v>
      </c>
      <c r="O712" s="849">
        <v>23936</v>
      </c>
      <c r="P712" s="837">
        <v>1.2085836909871244</v>
      </c>
      <c r="Q712" s="850">
        <v>88</v>
      </c>
    </row>
    <row r="713" spans="1:17" ht="14.4" customHeight="1" x14ac:dyDescent="0.3">
      <c r="A713" s="831" t="s">
        <v>4234</v>
      </c>
      <c r="B713" s="832" t="s">
        <v>3665</v>
      </c>
      <c r="C713" s="832" t="s">
        <v>3661</v>
      </c>
      <c r="D713" s="832" t="s">
        <v>3716</v>
      </c>
      <c r="E713" s="832" t="s">
        <v>3717</v>
      </c>
      <c r="F713" s="849"/>
      <c r="G713" s="849"/>
      <c r="H713" s="849"/>
      <c r="I713" s="849"/>
      <c r="J713" s="849">
        <v>1</v>
      </c>
      <c r="K713" s="849">
        <v>720</v>
      </c>
      <c r="L713" s="849"/>
      <c r="M713" s="849">
        <v>720</v>
      </c>
      <c r="N713" s="849"/>
      <c r="O713" s="849"/>
      <c r="P713" s="837"/>
      <c r="Q713" s="850"/>
    </row>
    <row r="714" spans="1:17" ht="14.4" customHeight="1" x14ac:dyDescent="0.3">
      <c r="A714" s="831" t="s">
        <v>4234</v>
      </c>
      <c r="B714" s="832" t="s">
        <v>3665</v>
      </c>
      <c r="C714" s="832" t="s">
        <v>3661</v>
      </c>
      <c r="D714" s="832" t="s">
        <v>3802</v>
      </c>
      <c r="E714" s="832" t="s">
        <v>3801</v>
      </c>
      <c r="F714" s="849">
        <v>11</v>
      </c>
      <c r="G714" s="849">
        <v>10472</v>
      </c>
      <c r="H714" s="849">
        <v>1</v>
      </c>
      <c r="I714" s="849">
        <v>952</v>
      </c>
      <c r="J714" s="849">
        <v>35</v>
      </c>
      <c r="K714" s="849">
        <v>33355</v>
      </c>
      <c r="L714" s="849">
        <v>3.1851604278074865</v>
      </c>
      <c r="M714" s="849">
        <v>953</v>
      </c>
      <c r="N714" s="849">
        <v>87</v>
      </c>
      <c r="O714" s="849">
        <v>83172</v>
      </c>
      <c r="P714" s="837">
        <v>7.9423223834988539</v>
      </c>
      <c r="Q714" s="850">
        <v>956</v>
      </c>
    </row>
    <row r="715" spans="1:17" ht="14.4" customHeight="1" x14ac:dyDescent="0.3">
      <c r="A715" s="831" t="s">
        <v>4234</v>
      </c>
      <c r="B715" s="832" t="s">
        <v>3665</v>
      </c>
      <c r="C715" s="832" t="s">
        <v>3661</v>
      </c>
      <c r="D715" s="832" t="s">
        <v>3803</v>
      </c>
      <c r="E715" s="832" t="s">
        <v>3801</v>
      </c>
      <c r="F715" s="849">
        <v>18</v>
      </c>
      <c r="G715" s="849">
        <v>13410</v>
      </c>
      <c r="H715" s="849">
        <v>1</v>
      </c>
      <c r="I715" s="849">
        <v>745</v>
      </c>
      <c r="J715" s="849">
        <v>30</v>
      </c>
      <c r="K715" s="849">
        <v>22380</v>
      </c>
      <c r="L715" s="849">
        <v>1.6689038031319912</v>
      </c>
      <c r="M715" s="849">
        <v>746</v>
      </c>
      <c r="N715" s="849">
        <v>23</v>
      </c>
      <c r="O715" s="849">
        <v>17204</v>
      </c>
      <c r="P715" s="837">
        <v>1.2829231916480239</v>
      </c>
      <c r="Q715" s="850">
        <v>748</v>
      </c>
    </row>
    <row r="716" spans="1:17" ht="14.4" customHeight="1" x14ac:dyDescent="0.3">
      <c r="A716" s="831" t="s">
        <v>4234</v>
      </c>
      <c r="B716" s="832" t="s">
        <v>3665</v>
      </c>
      <c r="C716" s="832" t="s">
        <v>3661</v>
      </c>
      <c r="D716" s="832" t="s">
        <v>3804</v>
      </c>
      <c r="E716" s="832" t="s">
        <v>3805</v>
      </c>
      <c r="F716" s="849">
        <v>6</v>
      </c>
      <c r="G716" s="849">
        <v>3258</v>
      </c>
      <c r="H716" s="849">
        <v>1</v>
      </c>
      <c r="I716" s="849">
        <v>543</v>
      </c>
      <c r="J716" s="849"/>
      <c r="K716" s="849"/>
      <c r="L716" s="849"/>
      <c r="M716" s="849"/>
      <c r="N716" s="849">
        <v>2</v>
      </c>
      <c r="O716" s="849">
        <v>1092</v>
      </c>
      <c r="P716" s="837">
        <v>0.33517495395948432</v>
      </c>
      <c r="Q716" s="850">
        <v>546</v>
      </c>
    </row>
    <row r="717" spans="1:17" ht="14.4" customHeight="1" x14ac:dyDescent="0.3">
      <c r="A717" s="831" t="s">
        <v>4234</v>
      </c>
      <c r="B717" s="832" t="s">
        <v>3665</v>
      </c>
      <c r="C717" s="832" t="s">
        <v>3661</v>
      </c>
      <c r="D717" s="832" t="s">
        <v>3759</v>
      </c>
      <c r="E717" s="832" t="s">
        <v>3760</v>
      </c>
      <c r="F717" s="849">
        <v>1</v>
      </c>
      <c r="G717" s="849">
        <v>307</v>
      </c>
      <c r="H717" s="849">
        <v>1</v>
      </c>
      <c r="I717" s="849">
        <v>307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4234</v>
      </c>
      <c r="B718" s="832" t="s">
        <v>3665</v>
      </c>
      <c r="C718" s="832" t="s">
        <v>3661</v>
      </c>
      <c r="D718" s="832" t="s">
        <v>3761</v>
      </c>
      <c r="E718" s="832" t="s">
        <v>3756</v>
      </c>
      <c r="F718" s="849">
        <v>2</v>
      </c>
      <c r="G718" s="849">
        <v>356</v>
      </c>
      <c r="H718" s="849">
        <v>1</v>
      </c>
      <c r="I718" s="849">
        <v>178</v>
      </c>
      <c r="J718" s="849">
        <v>7</v>
      </c>
      <c r="K718" s="849">
        <v>1253</v>
      </c>
      <c r="L718" s="849">
        <v>3.5196629213483148</v>
      </c>
      <c r="M718" s="849">
        <v>179</v>
      </c>
      <c r="N718" s="849">
        <v>8</v>
      </c>
      <c r="O718" s="849">
        <v>1432</v>
      </c>
      <c r="P718" s="837">
        <v>4.0224719101123592</v>
      </c>
      <c r="Q718" s="850">
        <v>179</v>
      </c>
    </row>
    <row r="719" spans="1:17" ht="14.4" customHeight="1" x14ac:dyDescent="0.3">
      <c r="A719" s="831" t="s">
        <v>4234</v>
      </c>
      <c r="B719" s="832" t="s">
        <v>3665</v>
      </c>
      <c r="C719" s="832" t="s">
        <v>3661</v>
      </c>
      <c r="D719" s="832" t="s">
        <v>3762</v>
      </c>
      <c r="E719" s="832" t="s">
        <v>3760</v>
      </c>
      <c r="F719" s="849">
        <v>16</v>
      </c>
      <c r="G719" s="849">
        <v>6080</v>
      </c>
      <c r="H719" s="849">
        <v>1</v>
      </c>
      <c r="I719" s="849">
        <v>380</v>
      </c>
      <c r="J719" s="849">
        <v>8</v>
      </c>
      <c r="K719" s="849">
        <v>3048</v>
      </c>
      <c r="L719" s="849">
        <v>0.50131578947368416</v>
      </c>
      <c r="M719" s="849">
        <v>381</v>
      </c>
      <c r="N719" s="849">
        <v>8</v>
      </c>
      <c r="O719" s="849">
        <v>3080</v>
      </c>
      <c r="P719" s="837">
        <v>0.50657894736842102</v>
      </c>
      <c r="Q719" s="850">
        <v>385</v>
      </c>
    </row>
    <row r="720" spans="1:17" ht="14.4" customHeight="1" x14ac:dyDescent="0.3">
      <c r="A720" s="831" t="s">
        <v>4234</v>
      </c>
      <c r="B720" s="832" t="s">
        <v>3665</v>
      </c>
      <c r="C720" s="832" t="s">
        <v>3661</v>
      </c>
      <c r="D720" s="832" t="s">
        <v>3763</v>
      </c>
      <c r="E720" s="832" t="s">
        <v>3764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275</v>
      </c>
      <c r="P720" s="837"/>
      <c r="Q720" s="850">
        <v>275</v>
      </c>
    </row>
    <row r="721" spans="1:17" ht="14.4" customHeight="1" x14ac:dyDescent="0.3">
      <c r="A721" s="831" t="s">
        <v>4234</v>
      </c>
      <c r="B721" s="832" t="s">
        <v>3665</v>
      </c>
      <c r="C721" s="832" t="s">
        <v>3661</v>
      </c>
      <c r="D721" s="832" t="s">
        <v>3829</v>
      </c>
      <c r="E721" s="832" t="s">
        <v>3830</v>
      </c>
      <c r="F721" s="849"/>
      <c r="G721" s="849"/>
      <c r="H721" s="849"/>
      <c r="I721" s="849"/>
      <c r="J721" s="849">
        <v>1</v>
      </c>
      <c r="K721" s="849">
        <v>100</v>
      </c>
      <c r="L721" s="849"/>
      <c r="M721" s="849">
        <v>100</v>
      </c>
      <c r="N721" s="849">
        <v>1</v>
      </c>
      <c r="O721" s="849">
        <v>100</v>
      </c>
      <c r="P721" s="837"/>
      <c r="Q721" s="850">
        <v>100</v>
      </c>
    </row>
    <row r="722" spans="1:17" ht="14.4" customHeight="1" x14ac:dyDescent="0.3">
      <c r="A722" s="831" t="s">
        <v>4234</v>
      </c>
      <c r="B722" s="832" t="s">
        <v>3665</v>
      </c>
      <c r="C722" s="832" t="s">
        <v>3661</v>
      </c>
      <c r="D722" s="832" t="s">
        <v>3766</v>
      </c>
      <c r="E722" s="832" t="s">
        <v>3743</v>
      </c>
      <c r="F722" s="849"/>
      <c r="G722" s="849"/>
      <c r="H722" s="849"/>
      <c r="I722" s="849"/>
      <c r="J722" s="849">
        <v>1</v>
      </c>
      <c r="K722" s="849">
        <v>405</v>
      </c>
      <c r="L722" s="849"/>
      <c r="M722" s="849">
        <v>405</v>
      </c>
      <c r="N722" s="849"/>
      <c r="O722" s="849"/>
      <c r="P722" s="837"/>
      <c r="Q722" s="850"/>
    </row>
    <row r="723" spans="1:17" ht="14.4" customHeight="1" x14ac:dyDescent="0.3">
      <c r="A723" s="831" t="s">
        <v>4235</v>
      </c>
      <c r="B723" s="832" t="s">
        <v>3665</v>
      </c>
      <c r="C723" s="832" t="s">
        <v>3690</v>
      </c>
      <c r="D723" s="832" t="s">
        <v>3693</v>
      </c>
      <c r="E723" s="832" t="s">
        <v>3694</v>
      </c>
      <c r="F723" s="849">
        <v>18</v>
      </c>
      <c r="G723" s="849">
        <v>4367.5199999999986</v>
      </c>
      <c r="H723" s="849">
        <v>1</v>
      </c>
      <c r="I723" s="849">
        <v>242.63999999999993</v>
      </c>
      <c r="J723" s="849">
        <v>12</v>
      </c>
      <c r="K723" s="849">
        <v>2911.6800000000003</v>
      </c>
      <c r="L723" s="849">
        <v>0.66666666666666696</v>
      </c>
      <c r="M723" s="849">
        <v>242.64000000000001</v>
      </c>
      <c r="N723" s="849">
        <v>9</v>
      </c>
      <c r="O723" s="849">
        <v>2183.7600000000002</v>
      </c>
      <c r="P723" s="837">
        <v>0.50000000000000022</v>
      </c>
      <c r="Q723" s="850">
        <v>242.64000000000001</v>
      </c>
    </row>
    <row r="724" spans="1:17" ht="14.4" customHeight="1" x14ac:dyDescent="0.3">
      <c r="A724" s="831" t="s">
        <v>4235</v>
      </c>
      <c r="B724" s="832" t="s">
        <v>3665</v>
      </c>
      <c r="C724" s="832" t="s">
        <v>3661</v>
      </c>
      <c r="D724" s="832" t="s">
        <v>3708</v>
      </c>
      <c r="E724" s="832" t="s">
        <v>3709</v>
      </c>
      <c r="F724" s="849"/>
      <c r="G724" s="849"/>
      <c r="H724" s="849"/>
      <c r="I724" s="849"/>
      <c r="J724" s="849">
        <v>3</v>
      </c>
      <c r="K724" s="849">
        <v>390</v>
      </c>
      <c r="L724" s="849"/>
      <c r="M724" s="849">
        <v>130</v>
      </c>
      <c r="N724" s="849">
        <v>2</v>
      </c>
      <c r="O724" s="849">
        <v>262</v>
      </c>
      <c r="P724" s="837"/>
      <c r="Q724" s="850">
        <v>131</v>
      </c>
    </row>
    <row r="725" spans="1:17" ht="14.4" customHeight="1" x14ac:dyDescent="0.3">
      <c r="A725" s="831" t="s">
        <v>4235</v>
      </c>
      <c r="B725" s="832" t="s">
        <v>3665</v>
      </c>
      <c r="C725" s="832" t="s">
        <v>3661</v>
      </c>
      <c r="D725" s="832" t="s">
        <v>3710</v>
      </c>
      <c r="E725" s="832" t="s">
        <v>3711</v>
      </c>
      <c r="F725" s="849"/>
      <c r="G725" s="849"/>
      <c r="H725" s="849"/>
      <c r="I725" s="849"/>
      <c r="J725" s="849">
        <v>1</v>
      </c>
      <c r="K725" s="849">
        <v>252</v>
      </c>
      <c r="L725" s="849"/>
      <c r="M725" s="849">
        <v>252</v>
      </c>
      <c r="N725" s="849">
        <v>1</v>
      </c>
      <c r="O725" s="849">
        <v>254</v>
      </c>
      <c r="P725" s="837"/>
      <c r="Q725" s="850">
        <v>254</v>
      </c>
    </row>
    <row r="726" spans="1:17" ht="14.4" customHeight="1" x14ac:dyDescent="0.3">
      <c r="A726" s="831" t="s">
        <v>4235</v>
      </c>
      <c r="B726" s="832" t="s">
        <v>3665</v>
      </c>
      <c r="C726" s="832" t="s">
        <v>3661</v>
      </c>
      <c r="D726" s="832" t="s">
        <v>3714</v>
      </c>
      <c r="E726" s="832" t="s">
        <v>3715</v>
      </c>
      <c r="F726" s="849">
        <v>9</v>
      </c>
      <c r="G726" s="849">
        <v>3195</v>
      </c>
      <c r="H726" s="849">
        <v>1</v>
      </c>
      <c r="I726" s="849">
        <v>355</v>
      </c>
      <c r="J726" s="849">
        <v>18</v>
      </c>
      <c r="K726" s="849">
        <v>6390</v>
      </c>
      <c r="L726" s="849">
        <v>2</v>
      </c>
      <c r="M726" s="849">
        <v>355</v>
      </c>
      <c r="N726" s="849">
        <v>23</v>
      </c>
      <c r="O726" s="849">
        <v>8234</v>
      </c>
      <c r="P726" s="837">
        <v>2.577151799687011</v>
      </c>
      <c r="Q726" s="850">
        <v>358</v>
      </c>
    </row>
    <row r="727" spans="1:17" ht="14.4" customHeight="1" x14ac:dyDescent="0.3">
      <c r="A727" s="831" t="s">
        <v>4235</v>
      </c>
      <c r="B727" s="832" t="s">
        <v>3665</v>
      </c>
      <c r="C727" s="832" t="s">
        <v>3661</v>
      </c>
      <c r="D727" s="832" t="s">
        <v>3722</v>
      </c>
      <c r="E727" s="832" t="s">
        <v>3723</v>
      </c>
      <c r="F727" s="849"/>
      <c r="G727" s="849"/>
      <c r="H727" s="849"/>
      <c r="I727" s="849"/>
      <c r="J727" s="849"/>
      <c r="K727" s="849"/>
      <c r="L727" s="849"/>
      <c r="M727" s="849"/>
      <c r="N727" s="849">
        <v>52</v>
      </c>
      <c r="O727" s="849">
        <v>6344</v>
      </c>
      <c r="P727" s="837"/>
      <c r="Q727" s="850">
        <v>122</v>
      </c>
    </row>
    <row r="728" spans="1:17" ht="14.4" customHeight="1" x14ac:dyDescent="0.3">
      <c r="A728" s="831" t="s">
        <v>4235</v>
      </c>
      <c r="B728" s="832" t="s">
        <v>3665</v>
      </c>
      <c r="C728" s="832" t="s">
        <v>3661</v>
      </c>
      <c r="D728" s="832" t="s">
        <v>3730</v>
      </c>
      <c r="E728" s="832" t="s">
        <v>3731</v>
      </c>
      <c r="F728" s="849"/>
      <c r="G728" s="849"/>
      <c r="H728" s="849"/>
      <c r="I728" s="849"/>
      <c r="J728" s="849">
        <v>5</v>
      </c>
      <c r="K728" s="849">
        <v>3100</v>
      </c>
      <c r="L728" s="849"/>
      <c r="M728" s="849">
        <v>620</v>
      </c>
      <c r="N728" s="849">
        <v>13</v>
      </c>
      <c r="O728" s="849">
        <v>8086</v>
      </c>
      <c r="P728" s="837"/>
      <c r="Q728" s="850">
        <v>622</v>
      </c>
    </row>
    <row r="729" spans="1:17" ht="14.4" customHeight="1" x14ac:dyDescent="0.3">
      <c r="A729" s="831" t="s">
        <v>4235</v>
      </c>
      <c r="B729" s="832" t="s">
        <v>3665</v>
      </c>
      <c r="C729" s="832" t="s">
        <v>3661</v>
      </c>
      <c r="D729" s="832" t="s">
        <v>3732</v>
      </c>
      <c r="E729" s="832" t="s">
        <v>3733</v>
      </c>
      <c r="F729" s="849">
        <v>9</v>
      </c>
      <c r="G729" s="849">
        <v>3357</v>
      </c>
      <c r="H729" s="849">
        <v>1</v>
      </c>
      <c r="I729" s="849">
        <v>373</v>
      </c>
      <c r="J729" s="849">
        <v>9</v>
      </c>
      <c r="K729" s="849">
        <v>3366</v>
      </c>
      <c r="L729" s="849">
        <v>1.0026809651474531</v>
      </c>
      <c r="M729" s="849">
        <v>374</v>
      </c>
      <c r="N729" s="849">
        <v>8</v>
      </c>
      <c r="O729" s="849">
        <v>3008</v>
      </c>
      <c r="P729" s="837">
        <v>0.89603812928209714</v>
      </c>
      <c r="Q729" s="850">
        <v>376</v>
      </c>
    </row>
    <row r="730" spans="1:17" ht="14.4" customHeight="1" x14ac:dyDescent="0.3">
      <c r="A730" s="831" t="s">
        <v>4236</v>
      </c>
      <c r="B730" s="832" t="s">
        <v>3665</v>
      </c>
      <c r="C730" s="832" t="s">
        <v>3661</v>
      </c>
      <c r="D730" s="832" t="s">
        <v>3710</v>
      </c>
      <c r="E730" s="832" t="s">
        <v>3711</v>
      </c>
      <c r="F730" s="849">
        <v>6</v>
      </c>
      <c r="G730" s="849">
        <v>1506</v>
      </c>
      <c r="H730" s="849">
        <v>1</v>
      </c>
      <c r="I730" s="849">
        <v>251</v>
      </c>
      <c r="J730" s="849">
        <v>1</v>
      </c>
      <c r="K730" s="849">
        <v>252</v>
      </c>
      <c r="L730" s="849">
        <v>0.16733067729083664</v>
      </c>
      <c r="M730" s="849">
        <v>252</v>
      </c>
      <c r="N730" s="849">
        <v>2</v>
      </c>
      <c r="O730" s="849">
        <v>508</v>
      </c>
      <c r="P730" s="837">
        <v>0.33731739707835323</v>
      </c>
      <c r="Q730" s="850">
        <v>254</v>
      </c>
    </row>
    <row r="731" spans="1:17" ht="14.4" customHeight="1" x14ac:dyDescent="0.3">
      <c r="A731" s="831" t="s">
        <v>4236</v>
      </c>
      <c r="B731" s="832" t="s">
        <v>3665</v>
      </c>
      <c r="C731" s="832" t="s">
        <v>3661</v>
      </c>
      <c r="D731" s="832" t="s">
        <v>3714</v>
      </c>
      <c r="E731" s="832" t="s">
        <v>3715</v>
      </c>
      <c r="F731" s="849">
        <v>2</v>
      </c>
      <c r="G731" s="849">
        <v>710</v>
      </c>
      <c r="H731" s="849">
        <v>1</v>
      </c>
      <c r="I731" s="849">
        <v>355</v>
      </c>
      <c r="J731" s="849">
        <v>1</v>
      </c>
      <c r="K731" s="849">
        <v>355</v>
      </c>
      <c r="L731" s="849">
        <v>0.5</v>
      </c>
      <c r="M731" s="849">
        <v>355</v>
      </c>
      <c r="N731" s="849">
        <v>1</v>
      </c>
      <c r="O731" s="849">
        <v>358</v>
      </c>
      <c r="P731" s="837">
        <v>0.50422535211267605</v>
      </c>
      <c r="Q731" s="850">
        <v>358</v>
      </c>
    </row>
    <row r="732" spans="1:17" ht="14.4" customHeight="1" x14ac:dyDescent="0.3">
      <c r="A732" s="831" t="s">
        <v>4236</v>
      </c>
      <c r="B732" s="832" t="s">
        <v>3665</v>
      </c>
      <c r="C732" s="832" t="s">
        <v>3661</v>
      </c>
      <c r="D732" s="832" t="s">
        <v>3716</v>
      </c>
      <c r="E732" s="832" t="s">
        <v>3717</v>
      </c>
      <c r="F732" s="849">
        <v>6</v>
      </c>
      <c r="G732" s="849">
        <v>4320</v>
      </c>
      <c r="H732" s="849">
        <v>1</v>
      </c>
      <c r="I732" s="849">
        <v>720</v>
      </c>
      <c r="J732" s="849">
        <v>1</v>
      </c>
      <c r="K732" s="849">
        <v>720</v>
      </c>
      <c r="L732" s="849">
        <v>0.16666666666666666</v>
      </c>
      <c r="M732" s="849">
        <v>720</v>
      </c>
      <c r="N732" s="849"/>
      <c r="O732" s="849"/>
      <c r="P732" s="837"/>
      <c r="Q732" s="850"/>
    </row>
    <row r="733" spans="1:17" ht="14.4" customHeight="1" x14ac:dyDescent="0.3">
      <c r="A733" s="831" t="s">
        <v>4237</v>
      </c>
      <c r="B733" s="832" t="s">
        <v>3665</v>
      </c>
      <c r="C733" s="832" t="s">
        <v>3690</v>
      </c>
      <c r="D733" s="832" t="s">
        <v>3738</v>
      </c>
      <c r="E733" s="832" t="s">
        <v>3739</v>
      </c>
      <c r="F733" s="849">
        <v>5</v>
      </c>
      <c r="G733" s="849">
        <v>4523.75</v>
      </c>
      <c r="H733" s="849">
        <v>1</v>
      </c>
      <c r="I733" s="849">
        <v>904.75</v>
      </c>
      <c r="J733" s="849">
        <v>10</v>
      </c>
      <c r="K733" s="849">
        <v>9047.5</v>
      </c>
      <c r="L733" s="849">
        <v>2</v>
      </c>
      <c r="M733" s="849">
        <v>904.75</v>
      </c>
      <c r="N733" s="849">
        <v>1</v>
      </c>
      <c r="O733" s="849">
        <v>904.75</v>
      </c>
      <c r="P733" s="837">
        <v>0.2</v>
      </c>
      <c r="Q733" s="850">
        <v>904.75</v>
      </c>
    </row>
    <row r="734" spans="1:17" ht="14.4" customHeight="1" x14ac:dyDescent="0.3">
      <c r="A734" s="831" t="s">
        <v>4237</v>
      </c>
      <c r="B734" s="832" t="s">
        <v>3665</v>
      </c>
      <c r="C734" s="832" t="s">
        <v>3690</v>
      </c>
      <c r="D734" s="832" t="s">
        <v>3691</v>
      </c>
      <c r="E734" s="832" t="s">
        <v>3692</v>
      </c>
      <c r="F734" s="849">
        <v>2</v>
      </c>
      <c r="G734" s="849">
        <v>485.28</v>
      </c>
      <c r="H734" s="849">
        <v>1</v>
      </c>
      <c r="I734" s="849">
        <v>242.64</v>
      </c>
      <c r="J734" s="849">
        <v>1</v>
      </c>
      <c r="K734" s="849">
        <v>242.64</v>
      </c>
      <c r="L734" s="849">
        <v>0.5</v>
      </c>
      <c r="M734" s="849">
        <v>242.64</v>
      </c>
      <c r="N734" s="849"/>
      <c r="O734" s="849"/>
      <c r="P734" s="837"/>
      <c r="Q734" s="850"/>
    </row>
    <row r="735" spans="1:17" ht="14.4" customHeight="1" x14ac:dyDescent="0.3">
      <c r="A735" s="831" t="s">
        <v>4237</v>
      </c>
      <c r="B735" s="832" t="s">
        <v>3665</v>
      </c>
      <c r="C735" s="832" t="s">
        <v>3690</v>
      </c>
      <c r="D735" s="832" t="s">
        <v>3693</v>
      </c>
      <c r="E735" s="832" t="s">
        <v>3694</v>
      </c>
      <c r="F735" s="849">
        <v>29</v>
      </c>
      <c r="G735" s="849">
        <v>7036.5600000000031</v>
      </c>
      <c r="H735" s="849">
        <v>1</v>
      </c>
      <c r="I735" s="849">
        <v>242.6400000000001</v>
      </c>
      <c r="J735" s="849">
        <v>9</v>
      </c>
      <c r="K735" s="849">
        <v>2183.7599999999993</v>
      </c>
      <c r="L735" s="849">
        <v>0.31034482758620668</v>
      </c>
      <c r="M735" s="849">
        <v>242.63999999999993</v>
      </c>
      <c r="N735" s="849">
        <v>20</v>
      </c>
      <c r="O735" s="849">
        <v>4852.8</v>
      </c>
      <c r="P735" s="837">
        <v>0.68965517241379282</v>
      </c>
      <c r="Q735" s="850">
        <v>242.64000000000001</v>
      </c>
    </row>
    <row r="736" spans="1:17" ht="14.4" customHeight="1" x14ac:dyDescent="0.3">
      <c r="A736" s="831" t="s">
        <v>4237</v>
      </c>
      <c r="B736" s="832" t="s">
        <v>3665</v>
      </c>
      <c r="C736" s="832" t="s">
        <v>3690</v>
      </c>
      <c r="D736" s="832" t="s">
        <v>3695</v>
      </c>
      <c r="E736" s="832" t="s">
        <v>3696</v>
      </c>
      <c r="F736" s="849">
        <v>3</v>
      </c>
      <c r="G736" s="849">
        <v>727.92</v>
      </c>
      <c r="H736" s="849">
        <v>1</v>
      </c>
      <c r="I736" s="849">
        <v>242.64</v>
      </c>
      <c r="J736" s="849"/>
      <c r="K736" s="849"/>
      <c r="L736" s="849"/>
      <c r="M736" s="849"/>
      <c r="N736" s="849">
        <v>1</v>
      </c>
      <c r="O736" s="849">
        <v>242.64</v>
      </c>
      <c r="P736" s="837">
        <v>0.33333333333333331</v>
      </c>
      <c r="Q736" s="850">
        <v>242.64</v>
      </c>
    </row>
    <row r="737" spans="1:17" ht="14.4" customHeight="1" x14ac:dyDescent="0.3">
      <c r="A737" s="831" t="s">
        <v>4237</v>
      </c>
      <c r="B737" s="832" t="s">
        <v>3665</v>
      </c>
      <c r="C737" s="832" t="s">
        <v>3661</v>
      </c>
      <c r="D737" s="832" t="s">
        <v>3798</v>
      </c>
      <c r="E737" s="832" t="s">
        <v>3799</v>
      </c>
      <c r="F737" s="849"/>
      <c r="G737" s="849"/>
      <c r="H737" s="849"/>
      <c r="I737" s="849"/>
      <c r="J737" s="849">
        <v>1</v>
      </c>
      <c r="K737" s="849">
        <v>196</v>
      </c>
      <c r="L737" s="849"/>
      <c r="M737" s="849">
        <v>196</v>
      </c>
      <c r="N737" s="849"/>
      <c r="O737" s="849"/>
      <c r="P737" s="837"/>
      <c r="Q737" s="850"/>
    </row>
    <row r="738" spans="1:17" ht="14.4" customHeight="1" x14ac:dyDescent="0.3">
      <c r="A738" s="831" t="s">
        <v>4237</v>
      </c>
      <c r="B738" s="832" t="s">
        <v>3665</v>
      </c>
      <c r="C738" s="832" t="s">
        <v>3661</v>
      </c>
      <c r="D738" s="832" t="s">
        <v>3704</v>
      </c>
      <c r="E738" s="832" t="s">
        <v>3705</v>
      </c>
      <c r="F738" s="849"/>
      <c r="G738" s="849"/>
      <c r="H738" s="849"/>
      <c r="I738" s="849"/>
      <c r="J738" s="849">
        <v>1</v>
      </c>
      <c r="K738" s="849">
        <v>37</v>
      </c>
      <c r="L738" s="849"/>
      <c r="M738" s="849">
        <v>37</v>
      </c>
      <c r="N738" s="849"/>
      <c r="O738" s="849"/>
      <c r="P738" s="837"/>
      <c r="Q738" s="850"/>
    </row>
    <row r="739" spans="1:17" ht="14.4" customHeight="1" x14ac:dyDescent="0.3">
      <c r="A739" s="831" t="s">
        <v>4237</v>
      </c>
      <c r="B739" s="832" t="s">
        <v>3665</v>
      </c>
      <c r="C739" s="832" t="s">
        <v>3661</v>
      </c>
      <c r="D739" s="832" t="s">
        <v>3710</v>
      </c>
      <c r="E739" s="832" t="s">
        <v>3711</v>
      </c>
      <c r="F739" s="849">
        <v>477</v>
      </c>
      <c r="G739" s="849">
        <v>119727</v>
      </c>
      <c r="H739" s="849">
        <v>1</v>
      </c>
      <c r="I739" s="849">
        <v>251</v>
      </c>
      <c r="J739" s="849">
        <v>415</v>
      </c>
      <c r="K739" s="849">
        <v>104580</v>
      </c>
      <c r="L739" s="849">
        <v>0.87348718334210329</v>
      </c>
      <c r="M739" s="849">
        <v>252</v>
      </c>
      <c r="N739" s="849">
        <v>485</v>
      </c>
      <c r="O739" s="849">
        <v>123190</v>
      </c>
      <c r="P739" s="837">
        <v>1.0289241357421468</v>
      </c>
      <c r="Q739" s="850">
        <v>254</v>
      </c>
    </row>
    <row r="740" spans="1:17" ht="14.4" customHeight="1" x14ac:dyDescent="0.3">
      <c r="A740" s="831" t="s">
        <v>4237</v>
      </c>
      <c r="B740" s="832" t="s">
        <v>3665</v>
      </c>
      <c r="C740" s="832" t="s">
        <v>3661</v>
      </c>
      <c r="D740" s="832" t="s">
        <v>3740</v>
      </c>
      <c r="E740" s="832" t="s">
        <v>3741</v>
      </c>
      <c r="F740" s="849">
        <v>832</v>
      </c>
      <c r="G740" s="849">
        <v>104832</v>
      </c>
      <c r="H740" s="849">
        <v>1</v>
      </c>
      <c r="I740" s="849">
        <v>126</v>
      </c>
      <c r="J740" s="849">
        <v>707</v>
      </c>
      <c r="K740" s="849">
        <v>89789</v>
      </c>
      <c r="L740" s="849">
        <v>0.85650373931623935</v>
      </c>
      <c r="M740" s="849">
        <v>127</v>
      </c>
      <c r="N740" s="849">
        <v>839</v>
      </c>
      <c r="O740" s="849">
        <v>105714</v>
      </c>
      <c r="P740" s="837">
        <v>1.0084134615384615</v>
      </c>
      <c r="Q740" s="850">
        <v>126</v>
      </c>
    </row>
    <row r="741" spans="1:17" ht="14.4" customHeight="1" x14ac:dyDescent="0.3">
      <c r="A741" s="831" t="s">
        <v>4237</v>
      </c>
      <c r="B741" s="832" t="s">
        <v>3665</v>
      </c>
      <c r="C741" s="832" t="s">
        <v>3661</v>
      </c>
      <c r="D741" s="832" t="s">
        <v>3744</v>
      </c>
      <c r="E741" s="832" t="s">
        <v>3745</v>
      </c>
      <c r="F741" s="849">
        <v>4</v>
      </c>
      <c r="G741" s="849">
        <v>1980</v>
      </c>
      <c r="H741" s="849">
        <v>1</v>
      </c>
      <c r="I741" s="849">
        <v>495</v>
      </c>
      <c r="J741" s="849">
        <v>9</v>
      </c>
      <c r="K741" s="849">
        <v>4464</v>
      </c>
      <c r="L741" s="849">
        <v>2.2545454545454544</v>
      </c>
      <c r="M741" s="849">
        <v>496</v>
      </c>
      <c r="N741" s="849"/>
      <c r="O741" s="849"/>
      <c r="P741" s="837"/>
      <c r="Q741" s="850"/>
    </row>
    <row r="742" spans="1:17" ht="14.4" customHeight="1" x14ac:dyDescent="0.3">
      <c r="A742" s="831" t="s">
        <v>4237</v>
      </c>
      <c r="B742" s="832" t="s">
        <v>3665</v>
      </c>
      <c r="C742" s="832" t="s">
        <v>3661</v>
      </c>
      <c r="D742" s="832" t="s">
        <v>3769</v>
      </c>
      <c r="E742" s="832" t="s">
        <v>3748</v>
      </c>
      <c r="F742" s="849">
        <v>80</v>
      </c>
      <c r="G742" s="849">
        <v>55040</v>
      </c>
      <c r="H742" s="849">
        <v>1</v>
      </c>
      <c r="I742" s="849">
        <v>688</v>
      </c>
      <c r="J742" s="849">
        <v>26</v>
      </c>
      <c r="K742" s="849">
        <v>17914</v>
      </c>
      <c r="L742" s="849">
        <v>0.32547238372093024</v>
      </c>
      <c r="M742" s="849">
        <v>689</v>
      </c>
      <c r="N742" s="849">
        <v>50</v>
      </c>
      <c r="O742" s="849">
        <v>34550</v>
      </c>
      <c r="P742" s="837">
        <v>0.62772529069767447</v>
      </c>
      <c r="Q742" s="850">
        <v>691</v>
      </c>
    </row>
    <row r="743" spans="1:17" ht="14.4" customHeight="1" x14ac:dyDescent="0.3">
      <c r="A743" s="831" t="s">
        <v>4237</v>
      </c>
      <c r="B743" s="832" t="s">
        <v>3665</v>
      </c>
      <c r="C743" s="832" t="s">
        <v>3661</v>
      </c>
      <c r="D743" s="832" t="s">
        <v>3746</v>
      </c>
      <c r="E743" s="832" t="s">
        <v>3745</v>
      </c>
      <c r="F743" s="849">
        <v>22</v>
      </c>
      <c r="G743" s="849">
        <v>12496</v>
      </c>
      <c r="H743" s="849">
        <v>1</v>
      </c>
      <c r="I743" s="849">
        <v>568</v>
      </c>
      <c r="J743" s="849">
        <v>12</v>
      </c>
      <c r="K743" s="849">
        <v>6828</v>
      </c>
      <c r="L743" s="849">
        <v>0.54641485275288093</v>
      </c>
      <c r="M743" s="849">
        <v>569</v>
      </c>
      <c r="N743" s="849">
        <v>5</v>
      </c>
      <c r="O743" s="849">
        <v>2865</v>
      </c>
      <c r="P743" s="837">
        <v>0.22927336747759283</v>
      </c>
      <c r="Q743" s="850">
        <v>573</v>
      </c>
    </row>
    <row r="744" spans="1:17" ht="14.4" customHeight="1" x14ac:dyDescent="0.3">
      <c r="A744" s="831" t="s">
        <v>4237</v>
      </c>
      <c r="B744" s="832" t="s">
        <v>3665</v>
      </c>
      <c r="C744" s="832" t="s">
        <v>3661</v>
      </c>
      <c r="D744" s="832" t="s">
        <v>3747</v>
      </c>
      <c r="E744" s="832" t="s">
        <v>3748</v>
      </c>
      <c r="F744" s="849">
        <v>214</v>
      </c>
      <c r="G744" s="849">
        <v>162854</v>
      </c>
      <c r="H744" s="849">
        <v>1</v>
      </c>
      <c r="I744" s="849">
        <v>761</v>
      </c>
      <c r="J744" s="849">
        <v>203</v>
      </c>
      <c r="K744" s="849">
        <v>154686</v>
      </c>
      <c r="L744" s="849">
        <v>0.94984464612474973</v>
      </c>
      <c r="M744" s="849">
        <v>762</v>
      </c>
      <c r="N744" s="849">
        <v>312</v>
      </c>
      <c r="O744" s="849">
        <v>238992</v>
      </c>
      <c r="P744" s="837">
        <v>1.4675230574625124</v>
      </c>
      <c r="Q744" s="850">
        <v>766</v>
      </c>
    </row>
    <row r="745" spans="1:17" ht="14.4" customHeight="1" x14ac:dyDescent="0.3">
      <c r="A745" s="831" t="s">
        <v>4237</v>
      </c>
      <c r="B745" s="832" t="s">
        <v>3665</v>
      </c>
      <c r="C745" s="832" t="s">
        <v>3661</v>
      </c>
      <c r="D745" s="832" t="s">
        <v>3800</v>
      </c>
      <c r="E745" s="832" t="s">
        <v>3801</v>
      </c>
      <c r="F745" s="849">
        <v>750</v>
      </c>
      <c r="G745" s="849">
        <v>613500</v>
      </c>
      <c r="H745" s="849">
        <v>1</v>
      </c>
      <c r="I745" s="849">
        <v>818</v>
      </c>
      <c r="J745" s="849">
        <v>519</v>
      </c>
      <c r="K745" s="849">
        <v>425061</v>
      </c>
      <c r="L745" s="849">
        <v>0.6928459657701711</v>
      </c>
      <c r="M745" s="849">
        <v>819</v>
      </c>
      <c r="N745" s="849">
        <v>579</v>
      </c>
      <c r="O745" s="849">
        <v>476517</v>
      </c>
      <c r="P745" s="837">
        <v>0.77671882640586798</v>
      </c>
      <c r="Q745" s="850">
        <v>823</v>
      </c>
    </row>
    <row r="746" spans="1:17" ht="14.4" customHeight="1" x14ac:dyDescent="0.3">
      <c r="A746" s="831" t="s">
        <v>4237</v>
      </c>
      <c r="B746" s="832" t="s">
        <v>3665</v>
      </c>
      <c r="C746" s="832" t="s">
        <v>3661</v>
      </c>
      <c r="D746" s="832" t="s">
        <v>3749</v>
      </c>
      <c r="E746" s="832" t="s">
        <v>3750</v>
      </c>
      <c r="F746" s="849">
        <v>4</v>
      </c>
      <c r="G746" s="849">
        <v>1848</v>
      </c>
      <c r="H746" s="849">
        <v>1</v>
      </c>
      <c r="I746" s="849">
        <v>462</v>
      </c>
      <c r="J746" s="849">
        <v>1</v>
      </c>
      <c r="K746" s="849">
        <v>464</v>
      </c>
      <c r="L746" s="849">
        <v>0.25108225108225107</v>
      </c>
      <c r="M746" s="849">
        <v>464</v>
      </c>
      <c r="N746" s="849">
        <v>1</v>
      </c>
      <c r="O746" s="849">
        <v>468</v>
      </c>
      <c r="P746" s="837">
        <v>0.25324675324675322</v>
      </c>
      <c r="Q746" s="850">
        <v>468</v>
      </c>
    </row>
    <row r="747" spans="1:17" ht="14.4" customHeight="1" x14ac:dyDescent="0.3">
      <c r="A747" s="831" t="s">
        <v>4237</v>
      </c>
      <c r="B747" s="832" t="s">
        <v>3665</v>
      </c>
      <c r="C747" s="832" t="s">
        <v>3661</v>
      </c>
      <c r="D747" s="832" t="s">
        <v>3751</v>
      </c>
      <c r="E747" s="832" t="s">
        <v>3733</v>
      </c>
      <c r="F747" s="849">
        <v>36</v>
      </c>
      <c r="G747" s="849">
        <v>16056</v>
      </c>
      <c r="H747" s="849">
        <v>1</v>
      </c>
      <c r="I747" s="849">
        <v>446</v>
      </c>
      <c r="J747" s="849">
        <v>5</v>
      </c>
      <c r="K747" s="849">
        <v>2235</v>
      </c>
      <c r="L747" s="849">
        <v>0.13920029895366218</v>
      </c>
      <c r="M747" s="849">
        <v>447</v>
      </c>
      <c r="N747" s="849">
        <v>13</v>
      </c>
      <c r="O747" s="849">
        <v>5863</v>
      </c>
      <c r="P747" s="837">
        <v>0.36515944195316391</v>
      </c>
      <c r="Q747" s="850">
        <v>451</v>
      </c>
    </row>
    <row r="748" spans="1:17" ht="14.4" customHeight="1" x14ac:dyDescent="0.3">
      <c r="A748" s="831" t="s">
        <v>4237</v>
      </c>
      <c r="B748" s="832" t="s">
        <v>3665</v>
      </c>
      <c r="C748" s="832" t="s">
        <v>3661</v>
      </c>
      <c r="D748" s="832" t="s">
        <v>3752</v>
      </c>
      <c r="E748" s="832" t="s">
        <v>3731</v>
      </c>
      <c r="F748" s="849">
        <v>16</v>
      </c>
      <c r="G748" s="849">
        <v>11648</v>
      </c>
      <c r="H748" s="849">
        <v>1</v>
      </c>
      <c r="I748" s="849">
        <v>728</v>
      </c>
      <c r="J748" s="849">
        <v>20</v>
      </c>
      <c r="K748" s="849">
        <v>14600</v>
      </c>
      <c r="L748" s="849">
        <v>1.2534340659340659</v>
      </c>
      <c r="M748" s="849">
        <v>730</v>
      </c>
      <c r="N748" s="849">
        <v>23</v>
      </c>
      <c r="O748" s="849">
        <v>16905</v>
      </c>
      <c r="P748" s="837">
        <v>1.4513221153846154</v>
      </c>
      <c r="Q748" s="850">
        <v>735</v>
      </c>
    </row>
    <row r="749" spans="1:17" ht="14.4" customHeight="1" x14ac:dyDescent="0.3">
      <c r="A749" s="831" t="s">
        <v>4237</v>
      </c>
      <c r="B749" s="832" t="s">
        <v>3665</v>
      </c>
      <c r="C749" s="832" t="s">
        <v>3661</v>
      </c>
      <c r="D749" s="832" t="s">
        <v>3753</v>
      </c>
      <c r="E749" s="832" t="s">
        <v>3754</v>
      </c>
      <c r="F749" s="849">
        <v>4</v>
      </c>
      <c r="G749" s="849">
        <v>3332</v>
      </c>
      <c r="H749" s="849">
        <v>1</v>
      </c>
      <c r="I749" s="849">
        <v>833</v>
      </c>
      <c r="J749" s="849"/>
      <c r="K749" s="849"/>
      <c r="L749" s="849"/>
      <c r="M749" s="849"/>
      <c r="N749" s="849">
        <v>1</v>
      </c>
      <c r="O749" s="849">
        <v>838</v>
      </c>
      <c r="P749" s="837">
        <v>0.25150060024009602</v>
      </c>
      <c r="Q749" s="850">
        <v>838</v>
      </c>
    </row>
    <row r="750" spans="1:17" ht="14.4" customHeight="1" x14ac:dyDescent="0.3">
      <c r="A750" s="831" t="s">
        <v>4237</v>
      </c>
      <c r="B750" s="832" t="s">
        <v>3665</v>
      </c>
      <c r="C750" s="832" t="s">
        <v>3661</v>
      </c>
      <c r="D750" s="832" t="s">
        <v>3755</v>
      </c>
      <c r="E750" s="832" t="s">
        <v>3756</v>
      </c>
      <c r="F750" s="849">
        <v>184</v>
      </c>
      <c r="G750" s="849">
        <v>39560</v>
      </c>
      <c r="H750" s="849">
        <v>1</v>
      </c>
      <c r="I750" s="849">
        <v>215</v>
      </c>
      <c r="J750" s="849">
        <v>150</v>
      </c>
      <c r="K750" s="849">
        <v>32250</v>
      </c>
      <c r="L750" s="849">
        <v>0.81521739130434778</v>
      </c>
      <c r="M750" s="849">
        <v>215</v>
      </c>
      <c r="N750" s="849">
        <v>148</v>
      </c>
      <c r="O750" s="849">
        <v>32116</v>
      </c>
      <c r="P750" s="837">
        <v>0.81183013144590499</v>
      </c>
      <c r="Q750" s="850">
        <v>217</v>
      </c>
    </row>
    <row r="751" spans="1:17" ht="14.4" customHeight="1" x14ac:dyDescent="0.3">
      <c r="A751" s="831" t="s">
        <v>4237</v>
      </c>
      <c r="B751" s="832" t="s">
        <v>3665</v>
      </c>
      <c r="C751" s="832" t="s">
        <v>3661</v>
      </c>
      <c r="D751" s="832" t="s">
        <v>3714</v>
      </c>
      <c r="E751" s="832" t="s">
        <v>3715</v>
      </c>
      <c r="F751" s="849">
        <v>2</v>
      </c>
      <c r="G751" s="849">
        <v>710</v>
      </c>
      <c r="H751" s="849">
        <v>1</v>
      </c>
      <c r="I751" s="849">
        <v>355</v>
      </c>
      <c r="J751" s="849">
        <v>2</v>
      </c>
      <c r="K751" s="849">
        <v>710</v>
      </c>
      <c r="L751" s="849">
        <v>1</v>
      </c>
      <c r="M751" s="849">
        <v>355</v>
      </c>
      <c r="N751" s="849"/>
      <c r="O751" s="849"/>
      <c r="P751" s="837"/>
      <c r="Q751" s="850"/>
    </row>
    <row r="752" spans="1:17" ht="14.4" customHeight="1" x14ac:dyDescent="0.3">
      <c r="A752" s="831" t="s">
        <v>4237</v>
      </c>
      <c r="B752" s="832" t="s">
        <v>3665</v>
      </c>
      <c r="C752" s="832" t="s">
        <v>3661</v>
      </c>
      <c r="D752" s="832" t="s">
        <v>3757</v>
      </c>
      <c r="E752" s="832" t="s">
        <v>3758</v>
      </c>
      <c r="F752" s="849">
        <v>1087</v>
      </c>
      <c r="G752" s="849">
        <v>92395</v>
      </c>
      <c r="H752" s="849">
        <v>1</v>
      </c>
      <c r="I752" s="849">
        <v>85</v>
      </c>
      <c r="J752" s="849">
        <v>887</v>
      </c>
      <c r="K752" s="849">
        <v>76282</v>
      </c>
      <c r="L752" s="849">
        <v>0.82560744629038363</v>
      </c>
      <c r="M752" s="849">
        <v>86</v>
      </c>
      <c r="N752" s="849">
        <v>985</v>
      </c>
      <c r="O752" s="849">
        <v>86680</v>
      </c>
      <c r="P752" s="837">
        <v>0.93814600357162181</v>
      </c>
      <c r="Q752" s="850">
        <v>88</v>
      </c>
    </row>
    <row r="753" spans="1:17" ht="14.4" customHeight="1" x14ac:dyDescent="0.3">
      <c r="A753" s="831" t="s">
        <v>4237</v>
      </c>
      <c r="B753" s="832" t="s">
        <v>3665</v>
      </c>
      <c r="C753" s="832" t="s">
        <v>3661</v>
      </c>
      <c r="D753" s="832" t="s">
        <v>3716</v>
      </c>
      <c r="E753" s="832" t="s">
        <v>3717</v>
      </c>
      <c r="F753" s="849">
        <v>5</v>
      </c>
      <c r="G753" s="849">
        <v>3600</v>
      </c>
      <c r="H753" s="849">
        <v>1</v>
      </c>
      <c r="I753" s="849">
        <v>720</v>
      </c>
      <c r="J753" s="849"/>
      <c r="K753" s="849"/>
      <c r="L753" s="849"/>
      <c r="M753" s="849"/>
      <c r="N753" s="849">
        <v>3</v>
      </c>
      <c r="O753" s="849">
        <v>2169</v>
      </c>
      <c r="P753" s="837">
        <v>0.60250000000000004</v>
      </c>
      <c r="Q753" s="850">
        <v>723</v>
      </c>
    </row>
    <row r="754" spans="1:17" ht="14.4" customHeight="1" x14ac:dyDescent="0.3">
      <c r="A754" s="831" t="s">
        <v>4237</v>
      </c>
      <c r="B754" s="832" t="s">
        <v>3665</v>
      </c>
      <c r="C754" s="832" t="s">
        <v>3661</v>
      </c>
      <c r="D754" s="832" t="s">
        <v>3802</v>
      </c>
      <c r="E754" s="832" t="s">
        <v>3801</v>
      </c>
      <c r="F754" s="849">
        <v>26</v>
      </c>
      <c r="G754" s="849">
        <v>24752</v>
      </c>
      <c r="H754" s="849">
        <v>1</v>
      </c>
      <c r="I754" s="849">
        <v>952</v>
      </c>
      <c r="J754" s="849">
        <v>64</v>
      </c>
      <c r="K754" s="849">
        <v>60992</v>
      </c>
      <c r="L754" s="849">
        <v>2.4641241111829348</v>
      </c>
      <c r="M754" s="849">
        <v>953</v>
      </c>
      <c r="N754" s="849">
        <v>16</v>
      </c>
      <c r="O754" s="849">
        <v>15296</v>
      </c>
      <c r="P754" s="837">
        <v>0.61797026502908858</v>
      </c>
      <c r="Q754" s="850">
        <v>956</v>
      </c>
    </row>
    <row r="755" spans="1:17" ht="14.4" customHeight="1" x14ac:dyDescent="0.3">
      <c r="A755" s="831" t="s">
        <v>4237</v>
      </c>
      <c r="B755" s="832" t="s">
        <v>3665</v>
      </c>
      <c r="C755" s="832" t="s">
        <v>3661</v>
      </c>
      <c r="D755" s="832" t="s">
        <v>3722</v>
      </c>
      <c r="E755" s="832" t="s">
        <v>3723</v>
      </c>
      <c r="F755" s="849">
        <v>5</v>
      </c>
      <c r="G755" s="849">
        <v>600</v>
      </c>
      <c r="H755" s="849">
        <v>1</v>
      </c>
      <c r="I755" s="849">
        <v>120</v>
      </c>
      <c r="J755" s="849"/>
      <c r="K755" s="849"/>
      <c r="L755" s="849"/>
      <c r="M755" s="849"/>
      <c r="N755" s="849">
        <v>8</v>
      </c>
      <c r="O755" s="849">
        <v>976</v>
      </c>
      <c r="P755" s="837">
        <v>1.6266666666666667</v>
      </c>
      <c r="Q755" s="850">
        <v>122</v>
      </c>
    </row>
    <row r="756" spans="1:17" ht="14.4" customHeight="1" x14ac:dyDescent="0.3">
      <c r="A756" s="831" t="s">
        <v>4237</v>
      </c>
      <c r="B756" s="832" t="s">
        <v>3665</v>
      </c>
      <c r="C756" s="832" t="s">
        <v>3661</v>
      </c>
      <c r="D756" s="832" t="s">
        <v>3803</v>
      </c>
      <c r="E756" s="832" t="s">
        <v>3801</v>
      </c>
      <c r="F756" s="849">
        <v>32</v>
      </c>
      <c r="G756" s="849">
        <v>23840</v>
      </c>
      <c r="H756" s="849">
        <v>1</v>
      </c>
      <c r="I756" s="849">
        <v>745</v>
      </c>
      <c r="J756" s="849">
        <v>66</v>
      </c>
      <c r="K756" s="849">
        <v>49236</v>
      </c>
      <c r="L756" s="849">
        <v>2.065268456375839</v>
      </c>
      <c r="M756" s="849">
        <v>746</v>
      </c>
      <c r="N756" s="849">
        <v>65</v>
      </c>
      <c r="O756" s="849">
        <v>48620</v>
      </c>
      <c r="P756" s="837">
        <v>2.0394295302013421</v>
      </c>
      <c r="Q756" s="850">
        <v>748</v>
      </c>
    </row>
    <row r="757" spans="1:17" ht="14.4" customHeight="1" x14ac:dyDescent="0.3">
      <c r="A757" s="831" t="s">
        <v>4237</v>
      </c>
      <c r="B757" s="832" t="s">
        <v>3665</v>
      </c>
      <c r="C757" s="832" t="s">
        <v>3661</v>
      </c>
      <c r="D757" s="832" t="s">
        <v>3804</v>
      </c>
      <c r="E757" s="832" t="s">
        <v>3805</v>
      </c>
      <c r="F757" s="849">
        <v>12</v>
      </c>
      <c r="G757" s="849">
        <v>6516</v>
      </c>
      <c r="H757" s="849">
        <v>1</v>
      </c>
      <c r="I757" s="849">
        <v>543</v>
      </c>
      <c r="J757" s="849">
        <v>11</v>
      </c>
      <c r="K757" s="849">
        <v>5984</v>
      </c>
      <c r="L757" s="849">
        <v>0.91835481890730508</v>
      </c>
      <c r="M757" s="849">
        <v>544</v>
      </c>
      <c r="N757" s="849">
        <v>11</v>
      </c>
      <c r="O757" s="849">
        <v>6006</v>
      </c>
      <c r="P757" s="837">
        <v>0.92173112338858199</v>
      </c>
      <c r="Q757" s="850">
        <v>546</v>
      </c>
    </row>
    <row r="758" spans="1:17" ht="14.4" customHeight="1" x14ac:dyDescent="0.3">
      <c r="A758" s="831" t="s">
        <v>4237</v>
      </c>
      <c r="B758" s="832" t="s">
        <v>3665</v>
      </c>
      <c r="C758" s="832" t="s">
        <v>3661</v>
      </c>
      <c r="D758" s="832" t="s">
        <v>3759</v>
      </c>
      <c r="E758" s="832" t="s">
        <v>3760</v>
      </c>
      <c r="F758" s="849">
        <v>2</v>
      </c>
      <c r="G758" s="849">
        <v>614</v>
      </c>
      <c r="H758" s="849">
        <v>1</v>
      </c>
      <c r="I758" s="849">
        <v>307</v>
      </c>
      <c r="J758" s="849">
        <v>3</v>
      </c>
      <c r="K758" s="849">
        <v>924</v>
      </c>
      <c r="L758" s="849">
        <v>1.504885993485342</v>
      </c>
      <c r="M758" s="849">
        <v>308</v>
      </c>
      <c r="N758" s="849">
        <v>1</v>
      </c>
      <c r="O758" s="849">
        <v>310</v>
      </c>
      <c r="P758" s="837">
        <v>0.50488599348534202</v>
      </c>
      <c r="Q758" s="850">
        <v>310</v>
      </c>
    </row>
    <row r="759" spans="1:17" ht="14.4" customHeight="1" x14ac:dyDescent="0.3">
      <c r="A759" s="831" t="s">
        <v>4237</v>
      </c>
      <c r="B759" s="832" t="s">
        <v>3665</v>
      </c>
      <c r="C759" s="832" t="s">
        <v>3661</v>
      </c>
      <c r="D759" s="832" t="s">
        <v>3761</v>
      </c>
      <c r="E759" s="832" t="s">
        <v>3756</v>
      </c>
      <c r="F759" s="849">
        <v>21</v>
      </c>
      <c r="G759" s="849">
        <v>3738</v>
      </c>
      <c r="H759" s="849">
        <v>1</v>
      </c>
      <c r="I759" s="849">
        <v>178</v>
      </c>
      <c r="J759" s="849">
        <v>18</v>
      </c>
      <c r="K759" s="849">
        <v>3222</v>
      </c>
      <c r="L759" s="849">
        <v>0.8619582664526485</v>
      </c>
      <c r="M759" s="849">
        <v>179</v>
      </c>
      <c r="N759" s="849">
        <v>24</v>
      </c>
      <c r="O759" s="849">
        <v>4296</v>
      </c>
      <c r="P759" s="837">
        <v>1.1492776886035314</v>
      </c>
      <c r="Q759" s="850">
        <v>179</v>
      </c>
    </row>
    <row r="760" spans="1:17" ht="14.4" customHeight="1" x14ac:dyDescent="0.3">
      <c r="A760" s="831" t="s">
        <v>4237</v>
      </c>
      <c r="B760" s="832" t="s">
        <v>3665</v>
      </c>
      <c r="C760" s="832" t="s">
        <v>3661</v>
      </c>
      <c r="D760" s="832" t="s">
        <v>3762</v>
      </c>
      <c r="E760" s="832" t="s">
        <v>3760</v>
      </c>
      <c r="F760" s="849">
        <v>20</v>
      </c>
      <c r="G760" s="849">
        <v>7600</v>
      </c>
      <c r="H760" s="849">
        <v>1</v>
      </c>
      <c r="I760" s="849">
        <v>380</v>
      </c>
      <c r="J760" s="849">
        <v>33</v>
      </c>
      <c r="K760" s="849">
        <v>12573</v>
      </c>
      <c r="L760" s="849">
        <v>1.6543421052631579</v>
      </c>
      <c r="M760" s="849">
        <v>381</v>
      </c>
      <c r="N760" s="849">
        <v>3</v>
      </c>
      <c r="O760" s="849">
        <v>1155</v>
      </c>
      <c r="P760" s="837">
        <v>0.15197368421052632</v>
      </c>
      <c r="Q760" s="850">
        <v>385</v>
      </c>
    </row>
    <row r="761" spans="1:17" ht="14.4" customHeight="1" x14ac:dyDescent="0.3">
      <c r="A761" s="831" t="s">
        <v>4237</v>
      </c>
      <c r="B761" s="832" t="s">
        <v>3665</v>
      </c>
      <c r="C761" s="832" t="s">
        <v>3661</v>
      </c>
      <c r="D761" s="832" t="s">
        <v>3730</v>
      </c>
      <c r="E761" s="832" t="s">
        <v>3731</v>
      </c>
      <c r="F761" s="849">
        <v>1</v>
      </c>
      <c r="G761" s="849">
        <v>619</v>
      </c>
      <c r="H761" s="849">
        <v>1</v>
      </c>
      <c r="I761" s="849">
        <v>619</v>
      </c>
      <c r="J761" s="849">
        <v>4</v>
      </c>
      <c r="K761" s="849">
        <v>2480</v>
      </c>
      <c r="L761" s="849">
        <v>4.0064620355411957</v>
      </c>
      <c r="M761" s="849">
        <v>620</v>
      </c>
      <c r="N761" s="849"/>
      <c r="O761" s="849"/>
      <c r="P761" s="837"/>
      <c r="Q761" s="850"/>
    </row>
    <row r="762" spans="1:17" ht="14.4" customHeight="1" x14ac:dyDescent="0.3">
      <c r="A762" s="831" t="s">
        <v>4237</v>
      </c>
      <c r="B762" s="832" t="s">
        <v>3665</v>
      </c>
      <c r="C762" s="832" t="s">
        <v>3661</v>
      </c>
      <c r="D762" s="832" t="s">
        <v>3806</v>
      </c>
      <c r="E762" s="832" t="s">
        <v>3801</v>
      </c>
      <c r="F762" s="849"/>
      <c r="G762" s="849"/>
      <c r="H762" s="849"/>
      <c r="I762" s="849"/>
      <c r="J762" s="849">
        <v>4</v>
      </c>
      <c r="K762" s="849">
        <v>4144</v>
      </c>
      <c r="L762" s="849"/>
      <c r="M762" s="849">
        <v>1036</v>
      </c>
      <c r="N762" s="849">
        <v>5</v>
      </c>
      <c r="O762" s="849">
        <v>5200</v>
      </c>
      <c r="P762" s="837"/>
      <c r="Q762" s="850">
        <v>1040</v>
      </c>
    </row>
    <row r="763" spans="1:17" ht="14.4" customHeight="1" x14ac:dyDescent="0.3">
      <c r="A763" s="831" t="s">
        <v>4237</v>
      </c>
      <c r="B763" s="832" t="s">
        <v>3665</v>
      </c>
      <c r="C763" s="832" t="s">
        <v>3661</v>
      </c>
      <c r="D763" s="832" t="s">
        <v>3765</v>
      </c>
      <c r="E763" s="832" t="s">
        <v>3750</v>
      </c>
      <c r="F763" s="849"/>
      <c r="G763" s="849"/>
      <c r="H763" s="849"/>
      <c r="I763" s="849"/>
      <c r="J763" s="849"/>
      <c r="K763" s="849"/>
      <c r="L763" s="849"/>
      <c r="M763" s="849"/>
      <c r="N763" s="849">
        <v>2</v>
      </c>
      <c r="O763" s="849">
        <v>710</v>
      </c>
      <c r="P763" s="837"/>
      <c r="Q763" s="850">
        <v>355</v>
      </c>
    </row>
    <row r="764" spans="1:17" ht="14.4" customHeight="1" x14ac:dyDescent="0.3">
      <c r="A764" s="831" t="s">
        <v>4237</v>
      </c>
      <c r="B764" s="832" t="s">
        <v>3665</v>
      </c>
      <c r="C764" s="832" t="s">
        <v>3661</v>
      </c>
      <c r="D764" s="832" t="s">
        <v>3732</v>
      </c>
      <c r="E764" s="832" t="s">
        <v>3733</v>
      </c>
      <c r="F764" s="849">
        <v>4</v>
      </c>
      <c r="G764" s="849">
        <v>1492</v>
      </c>
      <c r="H764" s="849">
        <v>1</v>
      </c>
      <c r="I764" s="849">
        <v>373</v>
      </c>
      <c r="J764" s="849">
        <v>2</v>
      </c>
      <c r="K764" s="849">
        <v>748</v>
      </c>
      <c r="L764" s="849">
        <v>0.50134048257372654</v>
      </c>
      <c r="M764" s="849">
        <v>374</v>
      </c>
      <c r="N764" s="849">
        <v>2</v>
      </c>
      <c r="O764" s="849">
        <v>752</v>
      </c>
      <c r="P764" s="837">
        <v>0.50402144772117963</v>
      </c>
      <c r="Q764" s="850">
        <v>376</v>
      </c>
    </row>
    <row r="765" spans="1:17" ht="14.4" customHeight="1" x14ac:dyDescent="0.3">
      <c r="A765" s="831" t="s">
        <v>4237</v>
      </c>
      <c r="B765" s="832" t="s">
        <v>3665</v>
      </c>
      <c r="C765" s="832" t="s">
        <v>3661</v>
      </c>
      <c r="D765" s="832" t="s">
        <v>3839</v>
      </c>
      <c r="E765" s="832" t="s">
        <v>3801</v>
      </c>
      <c r="F765" s="849"/>
      <c r="G765" s="849"/>
      <c r="H765" s="849"/>
      <c r="I765" s="849"/>
      <c r="J765" s="849">
        <v>8</v>
      </c>
      <c r="K765" s="849">
        <v>7040</v>
      </c>
      <c r="L765" s="849"/>
      <c r="M765" s="849">
        <v>880</v>
      </c>
      <c r="N765" s="849"/>
      <c r="O765" s="849"/>
      <c r="P765" s="837"/>
      <c r="Q765" s="850"/>
    </row>
    <row r="766" spans="1:17" ht="14.4" customHeight="1" x14ac:dyDescent="0.3">
      <c r="A766" s="831" t="s">
        <v>4237</v>
      </c>
      <c r="B766" s="832" t="s">
        <v>3665</v>
      </c>
      <c r="C766" s="832" t="s">
        <v>3661</v>
      </c>
      <c r="D766" s="832" t="s">
        <v>3840</v>
      </c>
      <c r="E766" s="832" t="s">
        <v>3808</v>
      </c>
      <c r="F766" s="849">
        <v>5</v>
      </c>
      <c r="G766" s="849">
        <v>2655</v>
      </c>
      <c r="H766" s="849">
        <v>1</v>
      </c>
      <c r="I766" s="849">
        <v>531</v>
      </c>
      <c r="J766" s="849">
        <v>16</v>
      </c>
      <c r="K766" s="849">
        <v>8512</v>
      </c>
      <c r="L766" s="849">
        <v>3.2060263653483991</v>
      </c>
      <c r="M766" s="849">
        <v>532</v>
      </c>
      <c r="N766" s="849"/>
      <c r="O766" s="849"/>
      <c r="P766" s="837"/>
      <c r="Q766" s="850"/>
    </row>
    <row r="767" spans="1:17" ht="14.4" customHeight="1" x14ac:dyDescent="0.3">
      <c r="A767" s="831" t="s">
        <v>4237</v>
      </c>
      <c r="B767" s="832" t="s">
        <v>3665</v>
      </c>
      <c r="C767" s="832" t="s">
        <v>3661</v>
      </c>
      <c r="D767" s="832" t="s">
        <v>3807</v>
      </c>
      <c r="E767" s="832" t="s">
        <v>3808</v>
      </c>
      <c r="F767" s="849"/>
      <c r="G767" s="849"/>
      <c r="H767" s="849"/>
      <c r="I767" s="849"/>
      <c r="J767" s="849">
        <v>6</v>
      </c>
      <c r="K767" s="849">
        <v>4950</v>
      </c>
      <c r="L767" s="849"/>
      <c r="M767" s="849">
        <v>825</v>
      </c>
      <c r="N767" s="849">
        <v>3</v>
      </c>
      <c r="O767" s="849">
        <v>2484</v>
      </c>
      <c r="P767" s="837"/>
      <c r="Q767" s="850">
        <v>828</v>
      </c>
    </row>
    <row r="768" spans="1:17" ht="14.4" customHeight="1" x14ac:dyDescent="0.3">
      <c r="A768" s="831" t="s">
        <v>4237</v>
      </c>
      <c r="B768" s="832" t="s">
        <v>3665</v>
      </c>
      <c r="C768" s="832" t="s">
        <v>3661</v>
      </c>
      <c r="D768" s="832" t="s">
        <v>3831</v>
      </c>
      <c r="E768" s="832" t="s">
        <v>3808</v>
      </c>
      <c r="F768" s="849">
        <v>60</v>
      </c>
      <c r="G768" s="849">
        <v>36240</v>
      </c>
      <c r="H768" s="849">
        <v>1</v>
      </c>
      <c r="I768" s="849">
        <v>604</v>
      </c>
      <c r="J768" s="849">
        <v>76</v>
      </c>
      <c r="K768" s="849">
        <v>45980</v>
      </c>
      <c r="L768" s="849">
        <v>1.2687637969094923</v>
      </c>
      <c r="M768" s="849">
        <v>605</v>
      </c>
      <c r="N768" s="849">
        <v>86</v>
      </c>
      <c r="O768" s="849">
        <v>52374</v>
      </c>
      <c r="P768" s="837">
        <v>1.4451986754966888</v>
      </c>
      <c r="Q768" s="850">
        <v>609</v>
      </c>
    </row>
    <row r="769" spans="1:17" ht="14.4" customHeight="1" x14ac:dyDescent="0.3">
      <c r="A769" s="831" t="s">
        <v>4237</v>
      </c>
      <c r="B769" s="832" t="s">
        <v>3665</v>
      </c>
      <c r="C769" s="832" t="s">
        <v>3661</v>
      </c>
      <c r="D769" s="832" t="s">
        <v>4238</v>
      </c>
      <c r="E769" s="832" t="s">
        <v>3801</v>
      </c>
      <c r="F769" s="849">
        <v>9</v>
      </c>
      <c r="G769" s="849">
        <v>8658</v>
      </c>
      <c r="H769" s="849">
        <v>1</v>
      </c>
      <c r="I769" s="849">
        <v>962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4237</v>
      </c>
      <c r="B770" s="832" t="s">
        <v>3665</v>
      </c>
      <c r="C770" s="832" t="s">
        <v>3661</v>
      </c>
      <c r="D770" s="832" t="s">
        <v>3766</v>
      </c>
      <c r="E770" s="832" t="s">
        <v>3743</v>
      </c>
      <c r="F770" s="849">
        <v>4</v>
      </c>
      <c r="G770" s="849">
        <v>1616</v>
      </c>
      <c r="H770" s="849">
        <v>1</v>
      </c>
      <c r="I770" s="849">
        <v>404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4237</v>
      </c>
      <c r="B771" s="832" t="s">
        <v>3665</v>
      </c>
      <c r="C771" s="832" t="s">
        <v>3661</v>
      </c>
      <c r="D771" s="832" t="s">
        <v>4220</v>
      </c>
      <c r="E771" s="832" t="s">
        <v>3808</v>
      </c>
      <c r="F771" s="849">
        <v>4</v>
      </c>
      <c r="G771" s="849">
        <v>3004</v>
      </c>
      <c r="H771" s="849">
        <v>1</v>
      </c>
      <c r="I771" s="849">
        <v>751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4239</v>
      </c>
      <c r="B772" s="832" t="s">
        <v>3665</v>
      </c>
      <c r="C772" s="832" t="s">
        <v>3661</v>
      </c>
      <c r="D772" s="832" t="s">
        <v>3704</v>
      </c>
      <c r="E772" s="832" t="s">
        <v>3705</v>
      </c>
      <c r="F772" s="849">
        <v>2</v>
      </c>
      <c r="G772" s="849">
        <v>74</v>
      </c>
      <c r="H772" s="849">
        <v>1</v>
      </c>
      <c r="I772" s="849">
        <v>37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4239</v>
      </c>
      <c r="B773" s="832" t="s">
        <v>3665</v>
      </c>
      <c r="C773" s="832" t="s">
        <v>3661</v>
      </c>
      <c r="D773" s="832" t="s">
        <v>3710</v>
      </c>
      <c r="E773" s="832" t="s">
        <v>3711</v>
      </c>
      <c r="F773" s="849">
        <v>8</v>
      </c>
      <c r="G773" s="849">
        <v>2008</v>
      </c>
      <c r="H773" s="849">
        <v>1</v>
      </c>
      <c r="I773" s="849">
        <v>251</v>
      </c>
      <c r="J773" s="849">
        <v>6</v>
      </c>
      <c r="K773" s="849">
        <v>1512</v>
      </c>
      <c r="L773" s="849">
        <v>0.75298804780876494</v>
      </c>
      <c r="M773" s="849">
        <v>252</v>
      </c>
      <c r="N773" s="849">
        <v>3</v>
      </c>
      <c r="O773" s="849">
        <v>762</v>
      </c>
      <c r="P773" s="837">
        <v>0.37948207171314741</v>
      </c>
      <c r="Q773" s="850">
        <v>254</v>
      </c>
    </row>
    <row r="774" spans="1:17" ht="14.4" customHeight="1" x14ac:dyDescent="0.3">
      <c r="A774" s="831" t="s">
        <v>4239</v>
      </c>
      <c r="B774" s="832" t="s">
        <v>3665</v>
      </c>
      <c r="C774" s="832" t="s">
        <v>3661</v>
      </c>
      <c r="D774" s="832" t="s">
        <v>3740</v>
      </c>
      <c r="E774" s="832" t="s">
        <v>3741</v>
      </c>
      <c r="F774" s="849">
        <v>2</v>
      </c>
      <c r="G774" s="849">
        <v>252</v>
      </c>
      <c r="H774" s="849">
        <v>1</v>
      </c>
      <c r="I774" s="849">
        <v>126</v>
      </c>
      <c r="J774" s="849">
        <v>4</v>
      </c>
      <c r="K774" s="849">
        <v>508</v>
      </c>
      <c r="L774" s="849">
        <v>2.0158730158730158</v>
      </c>
      <c r="M774" s="849">
        <v>127</v>
      </c>
      <c r="N774" s="849"/>
      <c r="O774" s="849"/>
      <c r="P774" s="837"/>
      <c r="Q774" s="850"/>
    </row>
    <row r="775" spans="1:17" ht="14.4" customHeight="1" x14ac:dyDescent="0.3">
      <c r="A775" s="831" t="s">
        <v>4239</v>
      </c>
      <c r="B775" s="832" t="s">
        <v>3665</v>
      </c>
      <c r="C775" s="832" t="s">
        <v>3661</v>
      </c>
      <c r="D775" s="832" t="s">
        <v>3747</v>
      </c>
      <c r="E775" s="832" t="s">
        <v>3748</v>
      </c>
      <c r="F775" s="849"/>
      <c r="G775" s="849"/>
      <c r="H775" s="849"/>
      <c r="I775" s="849"/>
      <c r="J775" s="849"/>
      <c r="K775" s="849"/>
      <c r="L775" s="849"/>
      <c r="M775" s="849"/>
      <c r="N775" s="849">
        <v>3</v>
      </c>
      <c r="O775" s="849">
        <v>2298</v>
      </c>
      <c r="P775" s="837"/>
      <c r="Q775" s="850">
        <v>766</v>
      </c>
    </row>
    <row r="776" spans="1:17" ht="14.4" customHeight="1" x14ac:dyDescent="0.3">
      <c r="A776" s="831" t="s">
        <v>4239</v>
      </c>
      <c r="B776" s="832" t="s">
        <v>3665</v>
      </c>
      <c r="C776" s="832" t="s">
        <v>3661</v>
      </c>
      <c r="D776" s="832" t="s">
        <v>3800</v>
      </c>
      <c r="E776" s="832" t="s">
        <v>3801</v>
      </c>
      <c r="F776" s="849">
        <v>1</v>
      </c>
      <c r="G776" s="849">
        <v>818</v>
      </c>
      <c r="H776" s="849">
        <v>1</v>
      </c>
      <c r="I776" s="849">
        <v>818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4239</v>
      </c>
      <c r="B777" s="832" t="s">
        <v>3665</v>
      </c>
      <c r="C777" s="832" t="s">
        <v>3661</v>
      </c>
      <c r="D777" s="832" t="s">
        <v>3757</v>
      </c>
      <c r="E777" s="832" t="s">
        <v>3758</v>
      </c>
      <c r="F777" s="849"/>
      <c r="G777" s="849"/>
      <c r="H777" s="849"/>
      <c r="I777" s="849"/>
      <c r="J777" s="849"/>
      <c r="K777" s="849"/>
      <c r="L777" s="849"/>
      <c r="M777" s="849"/>
      <c r="N777" s="849">
        <v>3</v>
      </c>
      <c r="O777" s="849">
        <v>264</v>
      </c>
      <c r="P777" s="837"/>
      <c r="Q777" s="850">
        <v>88</v>
      </c>
    </row>
    <row r="778" spans="1:17" ht="14.4" customHeight="1" x14ac:dyDescent="0.3">
      <c r="A778" s="831" t="s">
        <v>4239</v>
      </c>
      <c r="B778" s="832" t="s">
        <v>3665</v>
      </c>
      <c r="C778" s="832" t="s">
        <v>3661</v>
      </c>
      <c r="D778" s="832" t="s">
        <v>3716</v>
      </c>
      <c r="E778" s="832" t="s">
        <v>3717</v>
      </c>
      <c r="F778" s="849">
        <v>3</v>
      </c>
      <c r="G778" s="849">
        <v>2160</v>
      </c>
      <c r="H778" s="849">
        <v>1</v>
      </c>
      <c r="I778" s="849">
        <v>720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4239</v>
      </c>
      <c r="B779" s="832" t="s">
        <v>3665</v>
      </c>
      <c r="C779" s="832" t="s">
        <v>3661</v>
      </c>
      <c r="D779" s="832" t="s">
        <v>3759</v>
      </c>
      <c r="E779" s="832" t="s">
        <v>3760</v>
      </c>
      <c r="F779" s="849">
        <v>2</v>
      </c>
      <c r="G779" s="849">
        <v>614</v>
      </c>
      <c r="H779" s="849">
        <v>1</v>
      </c>
      <c r="I779" s="849">
        <v>307</v>
      </c>
      <c r="J779" s="849">
        <v>2</v>
      </c>
      <c r="K779" s="849">
        <v>616</v>
      </c>
      <c r="L779" s="849">
        <v>1.003257328990228</v>
      </c>
      <c r="M779" s="849">
        <v>308</v>
      </c>
      <c r="N779" s="849"/>
      <c r="O779" s="849"/>
      <c r="P779" s="837"/>
      <c r="Q779" s="850"/>
    </row>
    <row r="780" spans="1:17" ht="14.4" customHeight="1" x14ac:dyDescent="0.3">
      <c r="A780" s="831" t="s">
        <v>4240</v>
      </c>
      <c r="B780" s="832" t="s">
        <v>3665</v>
      </c>
      <c r="C780" s="832" t="s">
        <v>3690</v>
      </c>
      <c r="D780" s="832" t="s">
        <v>3738</v>
      </c>
      <c r="E780" s="832" t="s">
        <v>3739</v>
      </c>
      <c r="F780" s="849">
        <v>2</v>
      </c>
      <c r="G780" s="849">
        <v>1809.5</v>
      </c>
      <c r="H780" s="849">
        <v>1</v>
      </c>
      <c r="I780" s="849">
        <v>904.75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4240</v>
      </c>
      <c r="B781" s="832" t="s">
        <v>3665</v>
      </c>
      <c r="C781" s="832" t="s">
        <v>3661</v>
      </c>
      <c r="D781" s="832" t="s">
        <v>3710</v>
      </c>
      <c r="E781" s="832" t="s">
        <v>3711</v>
      </c>
      <c r="F781" s="849">
        <v>4</v>
      </c>
      <c r="G781" s="849">
        <v>1004</v>
      </c>
      <c r="H781" s="849">
        <v>1</v>
      </c>
      <c r="I781" s="849">
        <v>251</v>
      </c>
      <c r="J781" s="849">
        <v>1</v>
      </c>
      <c r="K781" s="849">
        <v>252</v>
      </c>
      <c r="L781" s="849">
        <v>0.25099601593625498</v>
      </c>
      <c r="M781" s="849">
        <v>252</v>
      </c>
      <c r="N781" s="849">
        <v>2</v>
      </c>
      <c r="O781" s="849">
        <v>508</v>
      </c>
      <c r="P781" s="837">
        <v>0.50597609561752988</v>
      </c>
      <c r="Q781" s="850">
        <v>254</v>
      </c>
    </row>
    <row r="782" spans="1:17" ht="14.4" customHeight="1" x14ac:dyDescent="0.3">
      <c r="A782" s="831" t="s">
        <v>4240</v>
      </c>
      <c r="B782" s="832" t="s">
        <v>3665</v>
      </c>
      <c r="C782" s="832" t="s">
        <v>3661</v>
      </c>
      <c r="D782" s="832" t="s">
        <v>3800</v>
      </c>
      <c r="E782" s="832" t="s">
        <v>3801</v>
      </c>
      <c r="F782" s="849">
        <v>3</v>
      </c>
      <c r="G782" s="849">
        <v>2454</v>
      </c>
      <c r="H782" s="849">
        <v>1</v>
      </c>
      <c r="I782" s="849">
        <v>818</v>
      </c>
      <c r="J782" s="849">
        <v>4</v>
      </c>
      <c r="K782" s="849">
        <v>3276</v>
      </c>
      <c r="L782" s="849">
        <v>1.3349633251833741</v>
      </c>
      <c r="M782" s="849">
        <v>819</v>
      </c>
      <c r="N782" s="849"/>
      <c r="O782" s="849"/>
      <c r="P782" s="837"/>
      <c r="Q782" s="850"/>
    </row>
    <row r="783" spans="1:17" ht="14.4" customHeight="1" x14ac:dyDescent="0.3">
      <c r="A783" s="831" t="s">
        <v>4240</v>
      </c>
      <c r="B783" s="832" t="s">
        <v>3665</v>
      </c>
      <c r="C783" s="832" t="s">
        <v>3661</v>
      </c>
      <c r="D783" s="832" t="s">
        <v>3755</v>
      </c>
      <c r="E783" s="832" t="s">
        <v>3756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217</v>
      </c>
      <c r="P783" s="837"/>
      <c r="Q783" s="850">
        <v>217</v>
      </c>
    </row>
    <row r="784" spans="1:17" ht="14.4" customHeight="1" x14ac:dyDescent="0.3">
      <c r="A784" s="831" t="s">
        <v>4240</v>
      </c>
      <c r="B784" s="832" t="s">
        <v>3665</v>
      </c>
      <c r="C784" s="832" t="s">
        <v>3661</v>
      </c>
      <c r="D784" s="832" t="s">
        <v>3757</v>
      </c>
      <c r="E784" s="832" t="s">
        <v>3758</v>
      </c>
      <c r="F784" s="849">
        <v>9</v>
      </c>
      <c r="G784" s="849">
        <v>765</v>
      </c>
      <c r="H784" s="849">
        <v>1</v>
      </c>
      <c r="I784" s="849">
        <v>85</v>
      </c>
      <c r="J784" s="849">
        <v>4</v>
      </c>
      <c r="K784" s="849">
        <v>344</v>
      </c>
      <c r="L784" s="849">
        <v>0.4496732026143791</v>
      </c>
      <c r="M784" s="849">
        <v>86</v>
      </c>
      <c r="N784" s="849">
        <v>2</v>
      </c>
      <c r="O784" s="849">
        <v>176</v>
      </c>
      <c r="P784" s="837">
        <v>0.23006535947712417</v>
      </c>
      <c r="Q784" s="850">
        <v>88</v>
      </c>
    </row>
    <row r="785" spans="1:17" ht="14.4" customHeight="1" x14ac:dyDescent="0.3">
      <c r="A785" s="831" t="s">
        <v>4240</v>
      </c>
      <c r="B785" s="832" t="s">
        <v>3665</v>
      </c>
      <c r="C785" s="832" t="s">
        <v>3661</v>
      </c>
      <c r="D785" s="832" t="s">
        <v>3802</v>
      </c>
      <c r="E785" s="832" t="s">
        <v>3801</v>
      </c>
      <c r="F785" s="849">
        <v>4</v>
      </c>
      <c r="G785" s="849">
        <v>3808</v>
      </c>
      <c r="H785" s="849">
        <v>1</v>
      </c>
      <c r="I785" s="849">
        <v>952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4240</v>
      </c>
      <c r="B786" s="832" t="s">
        <v>3665</v>
      </c>
      <c r="C786" s="832" t="s">
        <v>3661</v>
      </c>
      <c r="D786" s="832" t="s">
        <v>3803</v>
      </c>
      <c r="E786" s="832" t="s">
        <v>3801</v>
      </c>
      <c r="F786" s="849">
        <v>17</v>
      </c>
      <c r="G786" s="849">
        <v>12665</v>
      </c>
      <c r="H786" s="849">
        <v>1</v>
      </c>
      <c r="I786" s="849">
        <v>745</v>
      </c>
      <c r="J786" s="849"/>
      <c r="K786" s="849"/>
      <c r="L786" s="849"/>
      <c r="M786" s="849"/>
      <c r="N786" s="849">
        <v>2</v>
      </c>
      <c r="O786" s="849">
        <v>1496</v>
      </c>
      <c r="P786" s="837">
        <v>0.11812080536912752</v>
      </c>
      <c r="Q786" s="850">
        <v>748</v>
      </c>
    </row>
    <row r="787" spans="1:17" ht="14.4" customHeight="1" x14ac:dyDescent="0.3">
      <c r="A787" s="831" t="s">
        <v>4240</v>
      </c>
      <c r="B787" s="832" t="s">
        <v>3665</v>
      </c>
      <c r="C787" s="832" t="s">
        <v>3661</v>
      </c>
      <c r="D787" s="832" t="s">
        <v>3804</v>
      </c>
      <c r="E787" s="832" t="s">
        <v>3805</v>
      </c>
      <c r="F787" s="849">
        <v>26</v>
      </c>
      <c r="G787" s="849">
        <v>14118</v>
      </c>
      <c r="H787" s="849">
        <v>1</v>
      </c>
      <c r="I787" s="849">
        <v>543</v>
      </c>
      <c r="J787" s="849">
        <v>4</v>
      </c>
      <c r="K787" s="849">
        <v>2176</v>
      </c>
      <c r="L787" s="849">
        <v>0.15412948009633093</v>
      </c>
      <c r="M787" s="849">
        <v>544</v>
      </c>
      <c r="N787" s="849"/>
      <c r="O787" s="849"/>
      <c r="P787" s="837"/>
      <c r="Q787" s="850"/>
    </row>
    <row r="788" spans="1:17" ht="14.4" customHeight="1" x14ac:dyDescent="0.3">
      <c r="A788" s="831" t="s">
        <v>4240</v>
      </c>
      <c r="B788" s="832" t="s">
        <v>3665</v>
      </c>
      <c r="C788" s="832" t="s">
        <v>3661</v>
      </c>
      <c r="D788" s="832" t="s">
        <v>3762</v>
      </c>
      <c r="E788" s="832" t="s">
        <v>3760</v>
      </c>
      <c r="F788" s="849"/>
      <c r="G788" s="849"/>
      <c r="H788" s="849"/>
      <c r="I788" s="849"/>
      <c r="J788" s="849"/>
      <c r="K788" s="849"/>
      <c r="L788" s="849"/>
      <c r="M788" s="849"/>
      <c r="N788" s="849">
        <v>5</v>
      </c>
      <c r="O788" s="849">
        <v>1925</v>
      </c>
      <c r="P788" s="837"/>
      <c r="Q788" s="850">
        <v>385</v>
      </c>
    </row>
    <row r="789" spans="1:17" ht="14.4" customHeight="1" x14ac:dyDescent="0.3">
      <c r="A789" s="831" t="s">
        <v>4240</v>
      </c>
      <c r="B789" s="832" t="s">
        <v>3665</v>
      </c>
      <c r="C789" s="832" t="s">
        <v>3661</v>
      </c>
      <c r="D789" s="832" t="s">
        <v>3839</v>
      </c>
      <c r="E789" s="832" t="s">
        <v>3801</v>
      </c>
      <c r="F789" s="849">
        <v>2</v>
      </c>
      <c r="G789" s="849">
        <v>1758</v>
      </c>
      <c r="H789" s="849">
        <v>1</v>
      </c>
      <c r="I789" s="849">
        <v>879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4241</v>
      </c>
      <c r="B790" s="832" t="s">
        <v>3665</v>
      </c>
      <c r="C790" s="832" t="s">
        <v>3690</v>
      </c>
      <c r="D790" s="832" t="s">
        <v>3815</v>
      </c>
      <c r="E790" s="832" t="s">
        <v>3816</v>
      </c>
      <c r="F790" s="849">
        <v>3</v>
      </c>
      <c r="G790" s="849">
        <v>6930</v>
      </c>
      <c r="H790" s="849">
        <v>1</v>
      </c>
      <c r="I790" s="849">
        <v>2310</v>
      </c>
      <c r="J790" s="849">
        <v>3</v>
      </c>
      <c r="K790" s="849">
        <v>6930</v>
      </c>
      <c r="L790" s="849">
        <v>1</v>
      </c>
      <c r="M790" s="849">
        <v>2310</v>
      </c>
      <c r="N790" s="849">
        <v>2</v>
      </c>
      <c r="O790" s="849">
        <v>4620</v>
      </c>
      <c r="P790" s="837">
        <v>0.66666666666666663</v>
      </c>
      <c r="Q790" s="850">
        <v>2310</v>
      </c>
    </row>
    <row r="791" spans="1:17" ht="14.4" customHeight="1" x14ac:dyDescent="0.3">
      <c r="A791" s="831" t="s">
        <v>4241</v>
      </c>
      <c r="B791" s="832" t="s">
        <v>3665</v>
      </c>
      <c r="C791" s="832" t="s">
        <v>3690</v>
      </c>
      <c r="D791" s="832" t="s">
        <v>3738</v>
      </c>
      <c r="E791" s="832" t="s">
        <v>3739</v>
      </c>
      <c r="F791" s="849">
        <v>90</v>
      </c>
      <c r="G791" s="849">
        <v>81427.5</v>
      </c>
      <c r="H791" s="849">
        <v>1</v>
      </c>
      <c r="I791" s="849">
        <v>904.75</v>
      </c>
      <c r="J791" s="849">
        <v>80</v>
      </c>
      <c r="K791" s="849">
        <v>72380</v>
      </c>
      <c r="L791" s="849">
        <v>0.88888888888888884</v>
      </c>
      <c r="M791" s="849">
        <v>904.75</v>
      </c>
      <c r="N791" s="849">
        <v>26</v>
      </c>
      <c r="O791" s="849">
        <v>23523.5</v>
      </c>
      <c r="P791" s="837">
        <v>0.28888888888888886</v>
      </c>
      <c r="Q791" s="850">
        <v>904.75</v>
      </c>
    </row>
    <row r="792" spans="1:17" ht="14.4" customHeight="1" x14ac:dyDescent="0.3">
      <c r="A792" s="831" t="s">
        <v>4241</v>
      </c>
      <c r="B792" s="832" t="s">
        <v>3665</v>
      </c>
      <c r="C792" s="832" t="s">
        <v>3690</v>
      </c>
      <c r="D792" s="832" t="s">
        <v>3693</v>
      </c>
      <c r="E792" s="832" t="s">
        <v>3694</v>
      </c>
      <c r="F792" s="849"/>
      <c r="G792" s="849"/>
      <c r="H792" s="849"/>
      <c r="I792" s="849"/>
      <c r="J792" s="849"/>
      <c r="K792" s="849"/>
      <c r="L792" s="849"/>
      <c r="M792" s="849"/>
      <c r="N792" s="849">
        <v>5</v>
      </c>
      <c r="O792" s="849">
        <v>1213.1999999999998</v>
      </c>
      <c r="P792" s="837"/>
      <c r="Q792" s="850">
        <v>242.63999999999996</v>
      </c>
    </row>
    <row r="793" spans="1:17" ht="14.4" customHeight="1" x14ac:dyDescent="0.3">
      <c r="A793" s="831" t="s">
        <v>4241</v>
      </c>
      <c r="B793" s="832" t="s">
        <v>3665</v>
      </c>
      <c r="C793" s="832" t="s">
        <v>3661</v>
      </c>
      <c r="D793" s="832" t="s">
        <v>3798</v>
      </c>
      <c r="E793" s="832" t="s">
        <v>3799</v>
      </c>
      <c r="F793" s="849">
        <v>18</v>
      </c>
      <c r="G793" s="849">
        <v>3528</v>
      </c>
      <c r="H793" s="849">
        <v>1</v>
      </c>
      <c r="I793" s="849">
        <v>196</v>
      </c>
      <c r="J793" s="849">
        <v>19</v>
      </c>
      <c r="K793" s="849">
        <v>3724</v>
      </c>
      <c r="L793" s="849">
        <v>1.0555555555555556</v>
      </c>
      <c r="M793" s="849">
        <v>196</v>
      </c>
      <c r="N793" s="849">
        <v>16</v>
      </c>
      <c r="O793" s="849">
        <v>3184</v>
      </c>
      <c r="P793" s="837">
        <v>0.9024943310657596</v>
      </c>
      <c r="Q793" s="850">
        <v>199</v>
      </c>
    </row>
    <row r="794" spans="1:17" ht="14.4" customHeight="1" x14ac:dyDescent="0.3">
      <c r="A794" s="831" t="s">
        <v>4241</v>
      </c>
      <c r="B794" s="832" t="s">
        <v>3665</v>
      </c>
      <c r="C794" s="832" t="s">
        <v>3661</v>
      </c>
      <c r="D794" s="832" t="s">
        <v>3823</v>
      </c>
      <c r="E794" s="832" t="s">
        <v>3824</v>
      </c>
      <c r="F794" s="849">
        <v>1</v>
      </c>
      <c r="G794" s="849">
        <v>1159</v>
      </c>
      <c r="H794" s="849">
        <v>1</v>
      </c>
      <c r="I794" s="849">
        <v>1159</v>
      </c>
      <c r="J794" s="849">
        <v>4</v>
      </c>
      <c r="K794" s="849">
        <v>4640</v>
      </c>
      <c r="L794" s="849">
        <v>4.0034512510785163</v>
      </c>
      <c r="M794" s="849">
        <v>1160</v>
      </c>
      <c r="N794" s="849"/>
      <c r="O794" s="849"/>
      <c r="P794" s="837"/>
      <c r="Q794" s="850"/>
    </row>
    <row r="795" spans="1:17" ht="14.4" customHeight="1" x14ac:dyDescent="0.3">
      <c r="A795" s="831" t="s">
        <v>4241</v>
      </c>
      <c r="B795" s="832" t="s">
        <v>3665</v>
      </c>
      <c r="C795" s="832" t="s">
        <v>3661</v>
      </c>
      <c r="D795" s="832" t="s">
        <v>3825</v>
      </c>
      <c r="E795" s="832" t="s">
        <v>3826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800</v>
      </c>
      <c r="P795" s="837"/>
      <c r="Q795" s="850">
        <v>800</v>
      </c>
    </row>
    <row r="796" spans="1:17" ht="14.4" customHeight="1" x14ac:dyDescent="0.3">
      <c r="A796" s="831" t="s">
        <v>4241</v>
      </c>
      <c r="B796" s="832" t="s">
        <v>3665</v>
      </c>
      <c r="C796" s="832" t="s">
        <v>3661</v>
      </c>
      <c r="D796" s="832" t="s">
        <v>3710</v>
      </c>
      <c r="E796" s="832" t="s">
        <v>3711</v>
      </c>
      <c r="F796" s="849">
        <v>228</v>
      </c>
      <c r="G796" s="849">
        <v>57228</v>
      </c>
      <c r="H796" s="849">
        <v>1</v>
      </c>
      <c r="I796" s="849">
        <v>251</v>
      </c>
      <c r="J796" s="849">
        <v>197</v>
      </c>
      <c r="K796" s="849">
        <v>49644</v>
      </c>
      <c r="L796" s="849">
        <v>0.86747745858670577</v>
      </c>
      <c r="M796" s="849">
        <v>252</v>
      </c>
      <c r="N796" s="849">
        <v>206</v>
      </c>
      <c r="O796" s="849">
        <v>52324</v>
      </c>
      <c r="P796" s="837">
        <v>0.91430768155448383</v>
      </c>
      <c r="Q796" s="850">
        <v>254</v>
      </c>
    </row>
    <row r="797" spans="1:17" ht="14.4" customHeight="1" x14ac:dyDescent="0.3">
      <c r="A797" s="831" t="s">
        <v>4241</v>
      </c>
      <c r="B797" s="832" t="s">
        <v>3665</v>
      </c>
      <c r="C797" s="832" t="s">
        <v>3661</v>
      </c>
      <c r="D797" s="832" t="s">
        <v>3740</v>
      </c>
      <c r="E797" s="832" t="s">
        <v>3741</v>
      </c>
      <c r="F797" s="849">
        <v>17</v>
      </c>
      <c r="G797" s="849">
        <v>2142</v>
      </c>
      <c r="H797" s="849">
        <v>1</v>
      </c>
      <c r="I797" s="849">
        <v>126</v>
      </c>
      <c r="J797" s="849">
        <v>8</v>
      </c>
      <c r="K797" s="849">
        <v>1016</v>
      </c>
      <c r="L797" s="849">
        <v>0.47432306255835666</v>
      </c>
      <c r="M797" s="849">
        <v>127</v>
      </c>
      <c r="N797" s="849">
        <v>32</v>
      </c>
      <c r="O797" s="849">
        <v>4032</v>
      </c>
      <c r="P797" s="837">
        <v>1.8823529411764706</v>
      </c>
      <c r="Q797" s="850">
        <v>126</v>
      </c>
    </row>
    <row r="798" spans="1:17" ht="14.4" customHeight="1" x14ac:dyDescent="0.3">
      <c r="A798" s="831" t="s">
        <v>4241</v>
      </c>
      <c r="B798" s="832" t="s">
        <v>3665</v>
      </c>
      <c r="C798" s="832" t="s">
        <v>3661</v>
      </c>
      <c r="D798" s="832" t="s">
        <v>3744</v>
      </c>
      <c r="E798" s="832" t="s">
        <v>3745</v>
      </c>
      <c r="F798" s="849">
        <v>2</v>
      </c>
      <c r="G798" s="849">
        <v>990</v>
      </c>
      <c r="H798" s="849">
        <v>1</v>
      </c>
      <c r="I798" s="849">
        <v>495</v>
      </c>
      <c r="J798" s="849"/>
      <c r="K798" s="849"/>
      <c r="L798" s="849"/>
      <c r="M798" s="849"/>
      <c r="N798" s="849">
        <v>1</v>
      </c>
      <c r="O798" s="849">
        <v>498</v>
      </c>
      <c r="P798" s="837">
        <v>0.50303030303030305</v>
      </c>
      <c r="Q798" s="850">
        <v>498</v>
      </c>
    </row>
    <row r="799" spans="1:17" ht="14.4" customHeight="1" x14ac:dyDescent="0.3">
      <c r="A799" s="831" t="s">
        <v>4241</v>
      </c>
      <c r="B799" s="832" t="s">
        <v>3665</v>
      </c>
      <c r="C799" s="832" t="s">
        <v>3661</v>
      </c>
      <c r="D799" s="832" t="s">
        <v>3769</v>
      </c>
      <c r="E799" s="832" t="s">
        <v>3748</v>
      </c>
      <c r="F799" s="849">
        <v>4</v>
      </c>
      <c r="G799" s="849">
        <v>2752</v>
      </c>
      <c r="H799" s="849">
        <v>1</v>
      </c>
      <c r="I799" s="849">
        <v>688</v>
      </c>
      <c r="J799" s="849"/>
      <c r="K799" s="849"/>
      <c r="L799" s="849"/>
      <c r="M799" s="849"/>
      <c r="N799" s="849">
        <v>5</v>
      </c>
      <c r="O799" s="849">
        <v>3455</v>
      </c>
      <c r="P799" s="837">
        <v>1.2554505813953489</v>
      </c>
      <c r="Q799" s="850">
        <v>691</v>
      </c>
    </row>
    <row r="800" spans="1:17" ht="14.4" customHeight="1" x14ac:dyDescent="0.3">
      <c r="A800" s="831" t="s">
        <v>4241</v>
      </c>
      <c r="B800" s="832" t="s">
        <v>3665</v>
      </c>
      <c r="C800" s="832" t="s">
        <v>3661</v>
      </c>
      <c r="D800" s="832" t="s">
        <v>3746</v>
      </c>
      <c r="E800" s="832" t="s">
        <v>3745</v>
      </c>
      <c r="F800" s="849">
        <v>2</v>
      </c>
      <c r="G800" s="849">
        <v>1136</v>
      </c>
      <c r="H800" s="849">
        <v>1</v>
      </c>
      <c r="I800" s="849">
        <v>568</v>
      </c>
      <c r="J800" s="849">
        <v>4</v>
      </c>
      <c r="K800" s="849">
        <v>2276</v>
      </c>
      <c r="L800" s="849">
        <v>2.0035211267605635</v>
      </c>
      <c r="M800" s="849">
        <v>569</v>
      </c>
      <c r="N800" s="849">
        <v>4</v>
      </c>
      <c r="O800" s="849">
        <v>2292</v>
      </c>
      <c r="P800" s="837">
        <v>2.017605633802817</v>
      </c>
      <c r="Q800" s="850">
        <v>573</v>
      </c>
    </row>
    <row r="801" spans="1:17" ht="14.4" customHeight="1" x14ac:dyDescent="0.3">
      <c r="A801" s="831" t="s">
        <v>4241</v>
      </c>
      <c r="B801" s="832" t="s">
        <v>3665</v>
      </c>
      <c r="C801" s="832" t="s">
        <v>3661</v>
      </c>
      <c r="D801" s="832" t="s">
        <v>3747</v>
      </c>
      <c r="E801" s="832" t="s">
        <v>3748</v>
      </c>
      <c r="F801" s="849">
        <v>12</v>
      </c>
      <c r="G801" s="849">
        <v>9132</v>
      </c>
      <c r="H801" s="849">
        <v>1</v>
      </c>
      <c r="I801" s="849">
        <v>761</v>
      </c>
      <c r="J801" s="849">
        <v>13</v>
      </c>
      <c r="K801" s="849">
        <v>9906</v>
      </c>
      <c r="L801" s="849">
        <v>1.0847568988173455</v>
      </c>
      <c r="M801" s="849">
        <v>762</v>
      </c>
      <c r="N801" s="849">
        <v>11</v>
      </c>
      <c r="O801" s="849">
        <v>8426</v>
      </c>
      <c r="P801" s="837">
        <v>0.92268944371441086</v>
      </c>
      <c r="Q801" s="850">
        <v>766</v>
      </c>
    </row>
    <row r="802" spans="1:17" ht="14.4" customHeight="1" x14ac:dyDescent="0.3">
      <c r="A802" s="831" t="s">
        <v>4241</v>
      </c>
      <c r="B802" s="832" t="s">
        <v>3665</v>
      </c>
      <c r="C802" s="832" t="s">
        <v>3661</v>
      </c>
      <c r="D802" s="832" t="s">
        <v>3800</v>
      </c>
      <c r="E802" s="832" t="s">
        <v>3801</v>
      </c>
      <c r="F802" s="849">
        <v>753</v>
      </c>
      <c r="G802" s="849">
        <v>615954</v>
      </c>
      <c r="H802" s="849">
        <v>1</v>
      </c>
      <c r="I802" s="849">
        <v>818</v>
      </c>
      <c r="J802" s="849">
        <v>592</v>
      </c>
      <c r="K802" s="849">
        <v>484848</v>
      </c>
      <c r="L802" s="849">
        <v>0.78714968974955923</v>
      </c>
      <c r="M802" s="849">
        <v>819</v>
      </c>
      <c r="N802" s="849">
        <v>695</v>
      </c>
      <c r="O802" s="849">
        <v>571985</v>
      </c>
      <c r="P802" s="837">
        <v>0.92861642265493849</v>
      </c>
      <c r="Q802" s="850">
        <v>823</v>
      </c>
    </row>
    <row r="803" spans="1:17" ht="14.4" customHeight="1" x14ac:dyDescent="0.3">
      <c r="A803" s="831" t="s">
        <v>4241</v>
      </c>
      <c r="B803" s="832" t="s">
        <v>3665</v>
      </c>
      <c r="C803" s="832" t="s">
        <v>3661</v>
      </c>
      <c r="D803" s="832" t="s">
        <v>3749</v>
      </c>
      <c r="E803" s="832" t="s">
        <v>3750</v>
      </c>
      <c r="F803" s="849"/>
      <c r="G803" s="849"/>
      <c r="H803" s="849"/>
      <c r="I803" s="849"/>
      <c r="J803" s="849">
        <v>1</v>
      </c>
      <c r="K803" s="849">
        <v>464</v>
      </c>
      <c r="L803" s="849"/>
      <c r="M803" s="849">
        <v>464</v>
      </c>
      <c r="N803" s="849"/>
      <c r="O803" s="849"/>
      <c r="P803" s="837"/>
      <c r="Q803" s="850"/>
    </row>
    <row r="804" spans="1:17" ht="14.4" customHeight="1" x14ac:dyDescent="0.3">
      <c r="A804" s="831" t="s">
        <v>4241</v>
      </c>
      <c r="B804" s="832" t="s">
        <v>3665</v>
      </c>
      <c r="C804" s="832" t="s">
        <v>3661</v>
      </c>
      <c r="D804" s="832" t="s">
        <v>3752</v>
      </c>
      <c r="E804" s="832" t="s">
        <v>3731</v>
      </c>
      <c r="F804" s="849">
        <v>30</v>
      </c>
      <c r="G804" s="849">
        <v>21840</v>
      </c>
      <c r="H804" s="849">
        <v>1</v>
      </c>
      <c r="I804" s="849">
        <v>728</v>
      </c>
      <c r="J804" s="849">
        <v>36</v>
      </c>
      <c r="K804" s="849">
        <v>26280</v>
      </c>
      <c r="L804" s="849">
        <v>1.2032967032967032</v>
      </c>
      <c r="M804" s="849">
        <v>730</v>
      </c>
      <c r="N804" s="849">
        <v>42</v>
      </c>
      <c r="O804" s="849">
        <v>30870</v>
      </c>
      <c r="P804" s="837">
        <v>1.4134615384615385</v>
      </c>
      <c r="Q804" s="850">
        <v>735</v>
      </c>
    </row>
    <row r="805" spans="1:17" ht="14.4" customHeight="1" x14ac:dyDescent="0.3">
      <c r="A805" s="831" t="s">
        <v>4241</v>
      </c>
      <c r="B805" s="832" t="s">
        <v>3665</v>
      </c>
      <c r="C805" s="832" t="s">
        <v>3661</v>
      </c>
      <c r="D805" s="832" t="s">
        <v>3753</v>
      </c>
      <c r="E805" s="832" t="s">
        <v>3754</v>
      </c>
      <c r="F805" s="849">
        <v>26</v>
      </c>
      <c r="G805" s="849">
        <v>21658</v>
      </c>
      <c r="H805" s="849">
        <v>1</v>
      </c>
      <c r="I805" s="849">
        <v>833</v>
      </c>
      <c r="J805" s="849">
        <v>24</v>
      </c>
      <c r="K805" s="849">
        <v>20016</v>
      </c>
      <c r="L805" s="849">
        <v>0.92418505863884015</v>
      </c>
      <c r="M805" s="849">
        <v>834</v>
      </c>
      <c r="N805" s="849">
        <v>33</v>
      </c>
      <c r="O805" s="849">
        <v>27654</v>
      </c>
      <c r="P805" s="837">
        <v>1.2768492012189492</v>
      </c>
      <c r="Q805" s="850">
        <v>838</v>
      </c>
    </row>
    <row r="806" spans="1:17" ht="14.4" customHeight="1" x14ac:dyDescent="0.3">
      <c r="A806" s="831" t="s">
        <v>4241</v>
      </c>
      <c r="B806" s="832" t="s">
        <v>3665</v>
      </c>
      <c r="C806" s="832" t="s">
        <v>3661</v>
      </c>
      <c r="D806" s="832" t="s">
        <v>3755</v>
      </c>
      <c r="E806" s="832" t="s">
        <v>3756</v>
      </c>
      <c r="F806" s="849">
        <v>173</v>
      </c>
      <c r="G806" s="849">
        <v>37195</v>
      </c>
      <c r="H806" s="849">
        <v>1</v>
      </c>
      <c r="I806" s="849">
        <v>215</v>
      </c>
      <c r="J806" s="849">
        <v>156</v>
      </c>
      <c r="K806" s="849">
        <v>33540</v>
      </c>
      <c r="L806" s="849">
        <v>0.90173410404624277</v>
      </c>
      <c r="M806" s="849">
        <v>215</v>
      </c>
      <c r="N806" s="849">
        <v>166</v>
      </c>
      <c r="O806" s="849">
        <v>36022</v>
      </c>
      <c r="P806" s="837">
        <v>0.96846350315902674</v>
      </c>
      <c r="Q806" s="850">
        <v>217</v>
      </c>
    </row>
    <row r="807" spans="1:17" ht="14.4" customHeight="1" x14ac:dyDescent="0.3">
      <c r="A807" s="831" t="s">
        <v>4241</v>
      </c>
      <c r="B807" s="832" t="s">
        <v>3665</v>
      </c>
      <c r="C807" s="832" t="s">
        <v>3661</v>
      </c>
      <c r="D807" s="832" t="s">
        <v>3757</v>
      </c>
      <c r="E807" s="832" t="s">
        <v>3758</v>
      </c>
      <c r="F807" s="849">
        <v>1754</v>
      </c>
      <c r="G807" s="849">
        <v>149090</v>
      </c>
      <c r="H807" s="849">
        <v>1</v>
      </c>
      <c r="I807" s="849">
        <v>85</v>
      </c>
      <c r="J807" s="849">
        <v>1628</v>
      </c>
      <c r="K807" s="849">
        <v>140008</v>
      </c>
      <c r="L807" s="849">
        <v>0.93908377490106643</v>
      </c>
      <c r="M807" s="849">
        <v>86</v>
      </c>
      <c r="N807" s="849">
        <v>1801</v>
      </c>
      <c r="O807" s="849">
        <v>158488</v>
      </c>
      <c r="P807" s="837">
        <v>1.0630357502179892</v>
      </c>
      <c r="Q807" s="850">
        <v>88</v>
      </c>
    </row>
    <row r="808" spans="1:17" ht="14.4" customHeight="1" x14ac:dyDescent="0.3">
      <c r="A808" s="831" t="s">
        <v>4241</v>
      </c>
      <c r="B808" s="832" t="s">
        <v>3665</v>
      </c>
      <c r="C808" s="832" t="s">
        <v>3661</v>
      </c>
      <c r="D808" s="832" t="s">
        <v>3716</v>
      </c>
      <c r="E808" s="832" t="s">
        <v>3717</v>
      </c>
      <c r="F808" s="849">
        <v>6</v>
      </c>
      <c r="G808" s="849">
        <v>4320</v>
      </c>
      <c r="H808" s="849">
        <v>1</v>
      </c>
      <c r="I808" s="849">
        <v>720</v>
      </c>
      <c r="J808" s="849">
        <v>10</v>
      </c>
      <c r="K808" s="849">
        <v>7200</v>
      </c>
      <c r="L808" s="849">
        <v>1.6666666666666667</v>
      </c>
      <c r="M808" s="849">
        <v>720</v>
      </c>
      <c r="N808" s="849">
        <v>10</v>
      </c>
      <c r="O808" s="849">
        <v>7230</v>
      </c>
      <c r="P808" s="837">
        <v>1.6736111111111112</v>
      </c>
      <c r="Q808" s="850">
        <v>723</v>
      </c>
    </row>
    <row r="809" spans="1:17" ht="14.4" customHeight="1" x14ac:dyDescent="0.3">
      <c r="A809" s="831" t="s">
        <v>4241</v>
      </c>
      <c r="B809" s="832" t="s">
        <v>3665</v>
      </c>
      <c r="C809" s="832" t="s">
        <v>3661</v>
      </c>
      <c r="D809" s="832" t="s">
        <v>3802</v>
      </c>
      <c r="E809" s="832" t="s">
        <v>3801</v>
      </c>
      <c r="F809" s="849">
        <v>804</v>
      </c>
      <c r="G809" s="849">
        <v>765408</v>
      </c>
      <c r="H809" s="849">
        <v>1</v>
      </c>
      <c r="I809" s="849">
        <v>952</v>
      </c>
      <c r="J809" s="849">
        <v>879</v>
      </c>
      <c r="K809" s="849">
        <v>837687</v>
      </c>
      <c r="L809" s="849">
        <v>1.0944319892135959</v>
      </c>
      <c r="M809" s="849">
        <v>953</v>
      </c>
      <c r="N809" s="849">
        <v>850</v>
      </c>
      <c r="O809" s="849">
        <v>812600</v>
      </c>
      <c r="P809" s="837">
        <v>1.0616560056858564</v>
      </c>
      <c r="Q809" s="850">
        <v>956</v>
      </c>
    </row>
    <row r="810" spans="1:17" ht="14.4" customHeight="1" x14ac:dyDescent="0.3">
      <c r="A810" s="831" t="s">
        <v>4241</v>
      </c>
      <c r="B810" s="832" t="s">
        <v>3665</v>
      </c>
      <c r="C810" s="832" t="s">
        <v>3661</v>
      </c>
      <c r="D810" s="832" t="s">
        <v>3803</v>
      </c>
      <c r="E810" s="832" t="s">
        <v>3801</v>
      </c>
      <c r="F810" s="849">
        <v>39</v>
      </c>
      <c r="G810" s="849">
        <v>29055</v>
      </c>
      <c r="H810" s="849">
        <v>1</v>
      </c>
      <c r="I810" s="849">
        <v>745</v>
      </c>
      <c r="J810" s="849">
        <v>11</v>
      </c>
      <c r="K810" s="849">
        <v>8206</v>
      </c>
      <c r="L810" s="849">
        <v>0.28242987437618311</v>
      </c>
      <c r="M810" s="849">
        <v>746</v>
      </c>
      <c r="N810" s="849">
        <v>15</v>
      </c>
      <c r="O810" s="849">
        <v>11220</v>
      </c>
      <c r="P810" s="837">
        <v>0.38616417139907072</v>
      </c>
      <c r="Q810" s="850">
        <v>748</v>
      </c>
    </row>
    <row r="811" spans="1:17" ht="14.4" customHeight="1" x14ac:dyDescent="0.3">
      <c r="A811" s="831" t="s">
        <v>4241</v>
      </c>
      <c r="B811" s="832" t="s">
        <v>3665</v>
      </c>
      <c r="C811" s="832" t="s">
        <v>3661</v>
      </c>
      <c r="D811" s="832" t="s">
        <v>3827</v>
      </c>
      <c r="E811" s="832" t="s">
        <v>3828</v>
      </c>
      <c r="F811" s="849">
        <v>1</v>
      </c>
      <c r="G811" s="849">
        <v>58</v>
      </c>
      <c r="H811" s="849">
        <v>1</v>
      </c>
      <c r="I811" s="849">
        <v>58</v>
      </c>
      <c r="J811" s="849">
        <v>5</v>
      </c>
      <c r="K811" s="849">
        <v>290</v>
      </c>
      <c r="L811" s="849">
        <v>5</v>
      </c>
      <c r="M811" s="849">
        <v>58</v>
      </c>
      <c r="N811" s="849"/>
      <c r="O811" s="849"/>
      <c r="P811" s="837"/>
      <c r="Q811" s="850"/>
    </row>
    <row r="812" spans="1:17" ht="14.4" customHeight="1" x14ac:dyDescent="0.3">
      <c r="A812" s="831" t="s">
        <v>4241</v>
      </c>
      <c r="B812" s="832" t="s">
        <v>3665</v>
      </c>
      <c r="C812" s="832" t="s">
        <v>3661</v>
      </c>
      <c r="D812" s="832" t="s">
        <v>3804</v>
      </c>
      <c r="E812" s="832" t="s">
        <v>3805</v>
      </c>
      <c r="F812" s="849">
        <v>234</v>
      </c>
      <c r="G812" s="849">
        <v>127062</v>
      </c>
      <c r="H812" s="849">
        <v>1</v>
      </c>
      <c r="I812" s="849">
        <v>543</v>
      </c>
      <c r="J812" s="849">
        <v>167</v>
      </c>
      <c r="K812" s="849">
        <v>90848</v>
      </c>
      <c r="L812" s="849">
        <v>0.71498953266909071</v>
      </c>
      <c r="M812" s="849">
        <v>544</v>
      </c>
      <c r="N812" s="849">
        <v>150</v>
      </c>
      <c r="O812" s="849">
        <v>81900</v>
      </c>
      <c r="P812" s="837">
        <v>0.64456721915285453</v>
      </c>
      <c r="Q812" s="850">
        <v>546</v>
      </c>
    </row>
    <row r="813" spans="1:17" ht="14.4" customHeight="1" x14ac:dyDescent="0.3">
      <c r="A813" s="831" t="s">
        <v>4241</v>
      </c>
      <c r="B813" s="832" t="s">
        <v>3665</v>
      </c>
      <c r="C813" s="832" t="s">
        <v>3661</v>
      </c>
      <c r="D813" s="832" t="s">
        <v>3759</v>
      </c>
      <c r="E813" s="832" t="s">
        <v>3760</v>
      </c>
      <c r="F813" s="849">
        <v>2</v>
      </c>
      <c r="G813" s="849">
        <v>614</v>
      </c>
      <c r="H813" s="849">
        <v>1</v>
      </c>
      <c r="I813" s="849">
        <v>307</v>
      </c>
      <c r="J813" s="849"/>
      <c r="K813" s="849"/>
      <c r="L813" s="849"/>
      <c r="M813" s="849"/>
      <c r="N813" s="849">
        <v>1</v>
      </c>
      <c r="O813" s="849">
        <v>310</v>
      </c>
      <c r="P813" s="837">
        <v>0.50488599348534202</v>
      </c>
      <c r="Q813" s="850">
        <v>310</v>
      </c>
    </row>
    <row r="814" spans="1:17" ht="14.4" customHeight="1" x14ac:dyDescent="0.3">
      <c r="A814" s="831" t="s">
        <v>4241</v>
      </c>
      <c r="B814" s="832" t="s">
        <v>3665</v>
      </c>
      <c r="C814" s="832" t="s">
        <v>3661</v>
      </c>
      <c r="D814" s="832" t="s">
        <v>3761</v>
      </c>
      <c r="E814" s="832" t="s">
        <v>3756</v>
      </c>
      <c r="F814" s="849">
        <v>7</v>
      </c>
      <c r="G814" s="849">
        <v>1246</v>
      </c>
      <c r="H814" s="849">
        <v>1</v>
      </c>
      <c r="I814" s="849">
        <v>178</v>
      </c>
      <c r="J814" s="849">
        <v>3</v>
      </c>
      <c r="K814" s="849">
        <v>537</v>
      </c>
      <c r="L814" s="849">
        <v>0.43097913322632425</v>
      </c>
      <c r="M814" s="849">
        <v>179</v>
      </c>
      <c r="N814" s="849">
        <v>5</v>
      </c>
      <c r="O814" s="849">
        <v>895</v>
      </c>
      <c r="P814" s="837">
        <v>0.7182985553772071</v>
      </c>
      <c r="Q814" s="850">
        <v>179</v>
      </c>
    </row>
    <row r="815" spans="1:17" ht="14.4" customHeight="1" x14ac:dyDescent="0.3">
      <c r="A815" s="831" t="s">
        <v>4241</v>
      </c>
      <c r="B815" s="832" t="s">
        <v>3665</v>
      </c>
      <c r="C815" s="832" t="s">
        <v>3661</v>
      </c>
      <c r="D815" s="832" t="s">
        <v>3762</v>
      </c>
      <c r="E815" s="832" t="s">
        <v>3760</v>
      </c>
      <c r="F815" s="849">
        <v>2</v>
      </c>
      <c r="G815" s="849">
        <v>760</v>
      </c>
      <c r="H815" s="849">
        <v>1</v>
      </c>
      <c r="I815" s="849">
        <v>380</v>
      </c>
      <c r="J815" s="849">
        <v>2</v>
      </c>
      <c r="K815" s="849">
        <v>762</v>
      </c>
      <c r="L815" s="849">
        <v>1.0026315789473683</v>
      </c>
      <c r="M815" s="849">
        <v>381</v>
      </c>
      <c r="N815" s="849"/>
      <c r="O815" s="849"/>
      <c r="P815" s="837"/>
      <c r="Q815" s="850"/>
    </row>
    <row r="816" spans="1:17" ht="14.4" customHeight="1" x14ac:dyDescent="0.3">
      <c r="A816" s="831" t="s">
        <v>4241</v>
      </c>
      <c r="B816" s="832" t="s">
        <v>3665</v>
      </c>
      <c r="C816" s="832" t="s">
        <v>3661</v>
      </c>
      <c r="D816" s="832" t="s">
        <v>3829</v>
      </c>
      <c r="E816" s="832" t="s">
        <v>3830</v>
      </c>
      <c r="F816" s="849">
        <v>25</v>
      </c>
      <c r="G816" s="849">
        <v>2500</v>
      </c>
      <c r="H816" s="849">
        <v>1</v>
      </c>
      <c r="I816" s="849">
        <v>100</v>
      </c>
      <c r="J816" s="849">
        <v>17</v>
      </c>
      <c r="K816" s="849">
        <v>1700</v>
      </c>
      <c r="L816" s="849">
        <v>0.68</v>
      </c>
      <c r="M816" s="849">
        <v>100</v>
      </c>
      <c r="N816" s="849">
        <v>24</v>
      </c>
      <c r="O816" s="849">
        <v>2400</v>
      </c>
      <c r="P816" s="837">
        <v>0.96</v>
      </c>
      <c r="Q816" s="850">
        <v>100</v>
      </c>
    </row>
    <row r="817" spans="1:17" ht="14.4" customHeight="1" x14ac:dyDescent="0.3">
      <c r="A817" s="831" t="s">
        <v>4241</v>
      </c>
      <c r="B817" s="832" t="s">
        <v>3665</v>
      </c>
      <c r="C817" s="832" t="s">
        <v>3661</v>
      </c>
      <c r="D817" s="832" t="s">
        <v>3806</v>
      </c>
      <c r="E817" s="832" t="s">
        <v>3801</v>
      </c>
      <c r="F817" s="849">
        <v>147</v>
      </c>
      <c r="G817" s="849">
        <v>152145</v>
      </c>
      <c r="H817" s="849">
        <v>1</v>
      </c>
      <c r="I817" s="849">
        <v>1035</v>
      </c>
      <c r="J817" s="849">
        <v>142</v>
      </c>
      <c r="K817" s="849">
        <v>147112</v>
      </c>
      <c r="L817" s="849">
        <v>0.96691971474580174</v>
      </c>
      <c r="M817" s="849">
        <v>1036</v>
      </c>
      <c r="N817" s="849">
        <v>273</v>
      </c>
      <c r="O817" s="849">
        <v>283920</v>
      </c>
      <c r="P817" s="837">
        <v>1.8661145617667356</v>
      </c>
      <c r="Q817" s="850">
        <v>1040</v>
      </c>
    </row>
    <row r="818" spans="1:17" ht="14.4" customHeight="1" x14ac:dyDescent="0.3">
      <c r="A818" s="831" t="s">
        <v>4241</v>
      </c>
      <c r="B818" s="832" t="s">
        <v>3665</v>
      </c>
      <c r="C818" s="832" t="s">
        <v>3661</v>
      </c>
      <c r="D818" s="832" t="s">
        <v>3807</v>
      </c>
      <c r="E818" s="832" t="s">
        <v>3808</v>
      </c>
      <c r="F818" s="849">
        <v>21</v>
      </c>
      <c r="G818" s="849">
        <v>17304</v>
      </c>
      <c r="H818" s="849">
        <v>1</v>
      </c>
      <c r="I818" s="849">
        <v>824</v>
      </c>
      <c r="J818" s="849">
        <v>18</v>
      </c>
      <c r="K818" s="849">
        <v>14850</v>
      </c>
      <c r="L818" s="849">
        <v>0.85818307905686542</v>
      </c>
      <c r="M818" s="849">
        <v>825</v>
      </c>
      <c r="N818" s="849">
        <v>49</v>
      </c>
      <c r="O818" s="849">
        <v>40572</v>
      </c>
      <c r="P818" s="837">
        <v>2.3446601941747574</v>
      </c>
      <c r="Q818" s="850">
        <v>828</v>
      </c>
    </row>
    <row r="819" spans="1:17" ht="14.4" customHeight="1" x14ac:dyDescent="0.3">
      <c r="A819" s="831" t="s">
        <v>4241</v>
      </c>
      <c r="B819" s="832" t="s">
        <v>3665</v>
      </c>
      <c r="C819" s="832" t="s">
        <v>3661</v>
      </c>
      <c r="D819" s="832" t="s">
        <v>3831</v>
      </c>
      <c r="E819" s="832" t="s">
        <v>3808</v>
      </c>
      <c r="F819" s="849">
        <v>26</v>
      </c>
      <c r="G819" s="849">
        <v>15704</v>
      </c>
      <c r="H819" s="849">
        <v>1</v>
      </c>
      <c r="I819" s="849">
        <v>604</v>
      </c>
      <c r="J819" s="849">
        <v>13</v>
      </c>
      <c r="K819" s="849">
        <v>7865</v>
      </c>
      <c r="L819" s="849">
        <v>0.5008278145695364</v>
      </c>
      <c r="M819" s="849">
        <v>605</v>
      </c>
      <c r="N819" s="849">
        <v>24</v>
      </c>
      <c r="O819" s="849">
        <v>14616</v>
      </c>
      <c r="P819" s="837">
        <v>0.93071828833418235</v>
      </c>
      <c r="Q819" s="850">
        <v>609</v>
      </c>
    </row>
    <row r="820" spans="1:17" ht="14.4" customHeight="1" x14ac:dyDescent="0.3">
      <c r="A820" s="831" t="s">
        <v>4241</v>
      </c>
      <c r="B820" s="832" t="s">
        <v>3665</v>
      </c>
      <c r="C820" s="832" t="s">
        <v>3661</v>
      </c>
      <c r="D820" s="832" t="s">
        <v>3832</v>
      </c>
      <c r="E820" s="832" t="s">
        <v>3833</v>
      </c>
      <c r="F820" s="849">
        <v>2</v>
      </c>
      <c r="G820" s="849">
        <v>2760</v>
      </c>
      <c r="H820" s="849">
        <v>1</v>
      </c>
      <c r="I820" s="849">
        <v>1380</v>
      </c>
      <c r="J820" s="849"/>
      <c r="K820" s="849"/>
      <c r="L820" s="849"/>
      <c r="M820" s="849"/>
      <c r="N820" s="849">
        <v>1</v>
      </c>
      <c r="O820" s="849">
        <v>1383</v>
      </c>
      <c r="P820" s="837">
        <v>0.50108695652173918</v>
      </c>
      <c r="Q820" s="850">
        <v>1383</v>
      </c>
    </row>
    <row r="821" spans="1:17" ht="14.4" customHeight="1" x14ac:dyDescent="0.3">
      <c r="A821" s="831" t="s">
        <v>4241</v>
      </c>
      <c r="B821" s="832" t="s">
        <v>3665</v>
      </c>
      <c r="C821" s="832" t="s">
        <v>3661</v>
      </c>
      <c r="D821" s="832" t="s">
        <v>3955</v>
      </c>
      <c r="E821" s="832" t="s">
        <v>3808</v>
      </c>
      <c r="F821" s="849"/>
      <c r="G821" s="849"/>
      <c r="H821" s="849"/>
      <c r="I821" s="849"/>
      <c r="J821" s="849"/>
      <c r="K821" s="849"/>
      <c r="L821" s="849"/>
      <c r="M821" s="849"/>
      <c r="N821" s="849">
        <v>4</v>
      </c>
      <c r="O821" s="849">
        <v>3512</v>
      </c>
      <c r="P821" s="837"/>
      <c r="Q821" s="850">
        <v>878</v>
      </c>
    </row>
    <row r="822" spans="1:17" ht="14.4" customHeight="1" thickBot="1" x14ac:dyDescent="0.35">
      <c r="A822" s="839" t="s">
        <v>4241</v>
      </c>
      <c r="B822" s="840" t="s">
        <v>3665</v>
      </c>
      <c r="C822" s="840" t="s">
        <v>3661</v>
      </c>
      <c r="D822" s="840" t="s">
        <v>3834</v>
      </c>
      <c r="E822" s="840" t="s">
        <v>3835</v>
      </c>
      <c r="F822" s="851">
        <v>1</v>
      </c>
      <c r="G822" s="851">
        <v>358</v>
      </c>
      <c r="H822" s="851">
        <v>1</v>
      </c>
      <c r="I822" s="851">
        <v>358</v>
      </c>
      <c r="J822" s="851"/>
      <c r="K822" s="851"/>
      <c r="L822" s="851"/>
      <c r="M822" s="851"/>
      <c r="N822" s="851">
        <v>3</v>
      </c>
      <c r="O822" s="851">
        <v>1083</v>
      </c>
      <c r="P822" s="845">
        <v>3.0251396648044691</v>
      </c>
      <c r="Q822" s="852">
        <v>361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144.56299999999999</v>
      </c>
      <c r="C5" s="114">
        <v>136.869</v>
      </c>
      <c r="D5" s="114">
        <v>228.321</v>
      </c>
      <c r="E5" s="424">
        <f>IF(OR(D5=0,B5=0),"",D5/B5)</f>
        <v>1.5793875334629195</v>
      </c>
      <c r="F5" s="129">
        <f>IF(OR(D5=0,C5=0),"",D5/C5)</f>
        <v>1.6681717554742126</v>
      </c>
      <c r="G5" s="130">
        <v>15</v>
      </c>
      <c r="H5" s="114">
        <v>15</v>
      </c>
      <c r="I5" s="114">
        <v>25</v>
      </c>
      <c r="J5" s="424">
        <f>IF(OR(I5=0,G5=0),"",I5/G5)</f>
        <v>1.6666666666666667</v>
      </c>
      <c r="K5" s="131">
        <f>IF(OR(I5=0,H5=0),"",I5/H5)</f>
        <v>1.6666666666666667</v>
      </c>
      <c r="L5" s="121"/>
      <c r="M5" s="121"/>
      <c r="N5" s="7">
        <f>D5-C5</f>
        <v>91.451999999999998</v>
      </c>
      <c r="O5" s="8">
        <f>I5-H5</f>
        <v>10</v>
      </c>
      <c r="P5" s="7">
        <f>D5-B5</f>
        <v>83.75800000000001</v>
      </c>
      <c r="Q5" s="8">
        <f>I5-G5</f>
        <v>10</v>
      </c>
    </row>
    <row r="6" spans="1:17" ht="14.4" hidden="1" customHeight="1" outlineLevel="1" x14ac:dyDescent="0.3">
      <c r="A6" s="441" t="s">
        <v>168</v>
      </c>
      <c r="B6" s="120">
        <v>60.174999999999997</v>
      </c>
      <c r="C6" s="113">
        <v>6.4320000000000004</v>
      </c>
      <c r="D6" s="113">
        <v>30.716999999999999</v>
      </c>
      <c r="E6" s="424">
        <f t="shared" ref="E6:E12" si="0">IF(OR(D6=0,B6=0),"",D6/B6)</f>
        <v>0.51046115496468636</v>
      </c>
      <c r="F6" s="129">
        <f t="shared" ref="F6:F12" si="1">IF(OR(D6=0,C6=0),"",D6/C6)</f>
        <v>4.7756529850746263</v>
      </c>
      <c r="G6" s="133">
        <v>4</v>
      </c>
      <c r="H6" s="113">
        <v>3</v>
      </c>
      <c r="I6" s="113">
        <v>5</v>
      </c>
      <c r="J6" s="425">
        <f t="shared" ref="J6:J12" si="2">IF(OR(I6=0,G6=0),"",I6/G6)</f>
        <v>1.25</v>
      </c>
      <c r="K6" s="134">
        <f t="shared" ref="K6:K12" si="3">IF(OR(I6=0,H6=0),"",I6/H6)</f>
        <v>1.6666666666666667</v>
      </c>
      <c r="L6" s="121"/>
      <c r="M6" s="121"/>
      <c r="N6" s="5">
        <f t="shared" ref="N6:N13" si="4">D6-C6</f>
        <v>24.284999999999997</v>
      </c>
      <c r="O6" s="6">
        <f t="shared" ref="O6:O13" si="5">I6-H6</f>
        <v>2</v>
      </c>
      <c r="P6" s="5">
        <f t="shared" ref="P6:P13" si="6">D6-B6</f>
        <v>-29.457999999999998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91.58</v>
      </c>
      <c r="C7" s="113">
        <v>30.550999999999998</v>
      </c>
      <c r="D7" s="113">
        <v>79.319000000000003</v>
      </c>
      <c r="E7" s="424">
        <f t="shared" si="0"/>
        <v>0.86611705612579171</v>
      </c>
      <c r="F7" s="129">
        <f t="shared" si="1"/>
        <v>2.5962816274426372</v>
      </c>
      <c r="G7" s="133">
        <v>6</v>
      </c>
      <c r="H7" s="113">
        <v>3</v>
      </c>
      <c r="I7" s="113">
        <v>7</v>
      </c>
      <c r="J7" s="425">
        <f t="shared" si="2"/>
        <v>1.1666666666666667</v>
      </c>
      <c r="K7" s="134">
        <f t="shared" si="3"/>
        <v>2.3333333333333335</v>
      </c>
      <c r="L7" s="121"/>
      <c r="M7" s="121"/>
      <c r="N7" s="5">
        <f t="shared" si="4"/>
        <v>48.768000000000001</v>
      </c>
      <c r="O7" s="6">
        <f t="shared" si="5"/>
        <v>4</v>
      </c>
      <c r="P7" s="5">
        <f t="shared" si="6"/>
        <v>-12.260999999999996</v>
      </c>
      <c r="Q7" s="6">
        <f t="shared" si="7"/>
        <v>1</v>
      </c>
    </row>
    <row r="8" spans="1:17" ht="14.4" hidden="1" customHeight="1" outlineLevel="1" x14ac:dyDescent="0.3">
      <c r="A8" s="441" t="s">
        <v>170</v>
      </c>
      <c r="B8" s="120">
        <v>0</v>
      </c>
      <c r="C8" s="113">
        <v>15.975</v>
      </c>
      <c r="D8" s="113">
        <v>22.006</v>
      </c>
      <c r="E8" s="424" t="str">
        <f t="shared" si="0"/>
        <v/>
      </c>
      <c r="F8" s="129">
        <f t="shared" si="1"/>
        <v>1.377527386541471</v>
      </c>
      <c r="G8" s="133">
        <v>0</v>
      </c>
      <c r="H8" s="113">
        <v>2</v>
      </c>
      <c r="I8" s="113">
        <v>2</v>
      </c>
      <c r="J8" s="425" t="str">
        <f t="shared" si="2"/>
        <v/>
      </c>
      <c r="K8" s="134">
        <f t="shared" si="3"/>
        <v>1</v>
      </c>
      <c r="L8" s="121"/>
      <c r="M8" s="121"/>
      <c r="N8" s="5">
        <f t="shared" si="4"/>
        <v>6.0310000000000006</v>
      </c>
      <c r="O8" s="6">
        <f t="shared" si="5"/>
        <v>0</v>
      </c>
      <c r="P8" s="5">
        <f t="shared" si="6"/>
        <v>22.006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44.779000000000003</v>
      </c>
      <c r="C10" s="113">
        <v>20.338999999999999</v>
      </c>
      <c r="D10" s="113">
        <v>13.42</v>
      </c>
      <c r="E10" s="424">
        <f t="shared" si="0"/>
        <v>0.29969405301592261</v>
      </c>
      <c r="F10" s="129">
        <f t="shared" si="1"/>
        <v>0.65981611681990271</v>
      </c>
      <c r="G10" s="133">
        <v>7</v>
      </c>
      <c r="H10" s="113">
        <v>1</v>
      </c>
      <c r="I10" s="113">
        <v>3</v>
      </c>
      <c r="J10" s="425">
        <f t="shared" si="2"/>
        <v>0.42857142857142855</v>
      </c>
      <c r="K10" s="134">
        <f t="shared" si="3"/>
        <v>3</v>
      </c>
      <c r="L10" s="121"/>
      <c r="M10" s="121"/>
      <c r="N10" s="5">
        <f t="shared" si="4"/>
        <v>-6.9189999999999987</v>
      </c>
      <c r="O10" s="6">
        <f t="shared" si="5"/>
        <v>2</v>
      </c>
      <c r="P10" s="5">
        <f t="shared" si="6"/>
        <v>-31.359000000000002</v>
      </c>
      <c r="Q10" s="6">
        <f t="shared" si="7"/>
        <v>-4</v>
      </c>
    </row>
    <row r="11" spans="1:17" ht="14.4" hidden="1" customHeight="1" outlineLevel="1" x14ac:dyDescent="0.3">
      <c r="A11" s="441" t="s">
        <v>173</v>
      </c>
      <c r="B11" s="120">
        <v>1.21</v>
      </c>
      <c r="C11" s="113">
        <v>12.972</v>
      </c>
      <c r="D11" s="113">
        <v>12.648</v>
      </c>
      <c r="E11" s="424">
        <f t="shared" si="0"/>
        <v>10.452892561983472</v>
      </c>
      <c r="F11" s="129">
        <f t="shared" si="1"/>
        <v>0.97502312673450509</v>
      </c>
      <c r="G11" s="133">
        <v>1</v>
      </c>
      <c r="H11" s="113">
        <v>2</v>
      </c>
      <c r="I11" s="113">
        <v>1</v>
      </c>
      <c r="J11" s="425">
        <f t="shared" si="2"/>
        <v>1</v>
      </c>
      <c r="K11" s="134">
        <f t="shared" si="3"/>
        <v>0.5</v>
      </c>
      <c r="L11" s="121"/>
      <c r="M11" s="121"/>
      <c r="N11" s="5">
        <f t="shared" si="4"/>
        <v>-0.32399999999999984</v>
      </c>
      <c r="O11" s="6">
        <f t="shared" si="5"/>
        <v>-1</v>
      </c>
      <c r="P11" s="5">
        <f t="shared" si="6"/>
        <v>11.437999999999999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342.30699999999996</v>
      </c>
      <c r="C13" s="116">
        <f>SUM(C5:C12)</f>
        <v>223.13799999999998</v>
      </c>
      <c r="D13" s="116">
        <f>SUM(D5:D12)</f>
        <v>386.4310000000001</v>
      </c>
      <c r="E13" s="420">
        <f>IF(OR(D13=0,B13=0),0,D13/B13)</f>
        <v>1.1289018337340462</v>
      </c>
      <c r="F13" s="135">
        <f>IF(OR(D13=0,C13=0),0,D13/C13)</f>
        <v>1.7318027409047323</v>
      </c>
      <c r="G13" s="136">
        <f>SUM(G5:G12)</f>
        <v>33</v>
      </c>
      <c r="H13" s="116">
        <f>SUM(H5:H12)</f>
        <v>26</v>
      </c>
      <c r="I13" s="116">
        <f>SUM(I5:I12)</f>
        <v>43</v>
      </c>
      <c r="J13" s="420">
        <f>IF(OR(I13=0,G13=0),0,I13/G13)</f>
        <v>1.303030303030303</v>
      </c>
      <c r="K13" s="137">
        <f>IF(OR(I13=0,H13=0),0,I13/H13)</f>
        <v>1.6538461538461537</v>
      </c>
      <c r="L13" s="121"/>
      <c r="M13" s="121"/>
      <c r="N13" s="127">
        <f t="shared" si="4"/>
        <v>163.29300000000012</v>
      </c>
      <c r="O13" s="138">
        <f t="shared" si="5"/>
        <v>17</v>
      </c>
      <c r="P13" s="127">
        <f t="shared" si="6"/>
        <v>44.124000000000137</v>
      </c>
      <c r="Q13" s="138">
        <f t="shared" si="7"/>
        <v>10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131.57400000000001</v>
      </c>
      <c r="C18" s="114">
        <v>136.869</v>
      </c>
      <c r="D18" s="114">
        <v>218.87899999999999</v>
      </c>
      <c r="E18" s="424">
        <f>IF(OR(D18=0,B18=0),"",D18/B18)</f>
        <v>1.6635429492148903</v>
      </c>
      <c r="F18" s="129">
        <f>IF(OR(D18=0,C18=0),"",D18/C18)</f>
        <v>1.5991860830429097</v>
      </c>
      <c r="G18" s="119">
        <v>14</v>
      </c>
      <c r="H18" s="114">
        <v>15</v>
      </c>
      <c r="I18" s="114">
        <v>23</v>
      </c>
      <c r="J18" s="424">
        <f>IF(OR(I18=0,G18=0),"",I18/G18)</f>
        <v>1.6428571428571428</v>
      </c>
      <c r="K18" s="131">
        <f>IF(OR(I18=0,H18=0),"",I18/H18)</f>
        <v>1.5333333333333334</v>
      </c>
      <c r="L18" s="645">
        <v>0.91871999999999998</v>
      </c>
      <c r="M18" s="646"/>
      <c r="N18" s="145">
        <f t="shared" ref="N18:N26" si="8">D18-C18</f>
        <v>82.009999999999991</v>
      </c>
      <c r="O18" s="146">
        <f t="shared" ref="O18:O26" si="9">I18-H18</f>
        <v>8</v>
      </c>
      <c r="P18" s="145">
        <f t="shared" ref="P18:P26" si="10">D18-B18</f>
        <v>87.304999999999978</v>
      </c>
      <c r="Q18" s="146">
        <f t="shared" ref="Q18:Q26" si="11">I18-G18</f>
        <v>9</v>
      </c>
    </row>
    <row r="19" spans="1:17" ht="14.4" hidden="1" customHeight="1" outlineLevel="1" x14ac:dyDescent="0.3">
      <c r="A19" s="441" t="s">
        <v>168</v>
      </c>
      <c r="B19" s="120">
        <v>60.174999999999997</v>
      </c>
      <c r="C19" s="113">
        <v>6.4320000000000004</v>
      </c>
      <c r="D19" s="113">
        <v>30.716999999999999</v>
      </c>
      <c r="E19" s="425">
        <f t="shared" ref="E19:E25" si="12">IF(OR(D19=0,B19=0),"",D19/B19)</f>
        <v>0.51046115496468636</v>
      </c>
      <c r="F19" s="132">
        <f t="shared" ref="F19:F25" si="13">IF(OR(D19=0,C19=0),"",D19/C19)</f>
        <v>4.7756529850746263</v>
      </c>
      <c r="G19" s="120">
        <v>4</v>
      </c>
      <c r="H19" s="113">
        <v>3</v>
      </c>
      <c r="I19" s="113">
        <v>5</v>
      </c>
      <c r="J19" s="425">
        <f t="shared" ref="J19:J25" si="14">IF(OR(I19=0,G19=0),"",I19/G19)</f>
        <v>1.25</v>
      </c>
      <c r="K19" s="134">
        <f t="shared" ref="K19:K25" si="15">IF(OR(I19=0,H19=0),"",I19/H19)</f>
        <v>1.6666666666666667</v>
      </c>
      <c r="L19" s="645">
        <v>0.99456</v>
      </c>
      <c r="M19" s="646"/>
      <c r="N19" s="147">
        <f t="shared" si="8"/>
        <v>24.284999999999997</v>
      </c>
      <c r="O19" s="148">
        <f t="shared" si="9"/>
        <v>2</v>
      </c>
      <c r="P19" s="147">
        <f t="shared" si="10"/>
        <v>-29.457999999999998</v>
      </c>
      <c r="Q19" s="148">
        <f t="shared" si="11"/>
        <v>1</v>
      </c>
    </row>
    <row r="20" spans="1:17" ht="14.4" hidden="1" customHeight="1" outlineLevel="1" x14ac:dyDescent="0.3">
      <c r="A20" s="441" t="s">
        <v>169</v>
      </c>
      <c r="B20" s="120">
        <v>91.58</v>
      </c>
      <c r="C20" s="113">
        <v>30.550999999999998</v>
      </c>
      <c r="D20" s="113">
        <v>79.319000000000003</v>
      </c>
      <c r="E20" s="425">
        <f t="shared" si="12"/>
        <v>0.86611705612579171</v>
      </c>
      <c r="F20" s="132">
        <f t="shared" si="13"/>
        <v>2.5962816274426372</v>
      </c>
      <c r="G20" s="120">
        <v>6</v>
      </c>
      <c r="H20" s="113">
        <v>3</v>
      </c>
      <c r="I20" s="113">
        <v>7</v>
      </c>
      <c r="J20" s="425">
        <f t="shared" si="14"/>
        <v>1.1666666666666667</v>
      </c>
      <c r="K20" s="134">
        <f t="shared" si="15"/>
        <v>2.3333333333333335</v>
      </c>
      <c r="L20" s="645">
        <v>0.96671999999999991</v>
      </c>
      <c r="M20" s="646"/>
      <c r="N20" s="147">
        <f t="shared" si="8"/>
        <v>48.768000000000001</v>
      </c>
      <c r="O20" s="148">
        <f t="shared" si="9"/>
        <v>4</v>
      </c>
      <c r="P20" s="147">
        <f t="shared" si="10"/>
        <v>-12.260999999999996</v>
      </c>
      <c r="Q20" s="148">
        <f t="shared" si="11"/>
        <v>1</v>
      </c>
    </row>
    <row r="21" spans="1:17" ht="14.4" hidden="1" customHeight="1" outlineLevel="1" x14ac:dyDescent="0.3">
      <c r="A21" s="441" t="s">
        <v>170</v>
      </c>
      <c r="B21" s="120">
        <v>0</v>
      </c>
      <c r="C21" s="113">
        <v>15.975</v>
      </c>
      <c r="D21" s="113">
        <v>22.006</v>
      </c>
      <c r="E21" s="425" t="str">
        <f t="shared" si="12"/>
        <v/>
      </c>
      <c r="F21" s="132">
        <f t="shared" si="13"/>
        <v>1.377527386541471</v>
      </c>
      <c r="G21" s="120">
        <v>0</v>
      </c>
      <c r="H21" s="113">
        <v>2</v>
      </c>
      <c r="I21" s="113">
        <v>2</v>
      </c>
      <c r="J21" s="425" t="str">
        <f t="shared" si="14"/>
        <v/>
      </c>
      <c r="K21" s="134">
        <f t="shared" si="15"/>
        <v>1</v>
      </c>
      <c r="L21" s="645">
        <v>1.11744</v>
      </c>
      <c r="M21" s="646"/>
      <c r="N21" s="147">
        <f t="shared" si="8"/>
        <v>6.0310000000000006</v>
      </c>
      <c r="O21" s="148">
        <f t="shared" si="9"/>
        <v>0</v>
      </c>
      <c r="P21" s="147">
        <f t="shared" si="10"/>
        <v>22.006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44.779000000000003</v>
      </c>
      <c r="C23" s="113">
        <v>20.338999999999999</v>
      </c>
      <c r="D23" s="113">
        <v>13.42</v>
      </c>
      <c r="E23" s="425">
        <f t="shared" si="12"/>
        <v>0.29969405301592261</v>
      </c>
      <c r="F23" s="132">
        <f t="shared" si="13"/>
        <v>0.65981611681990271</v>
      </c>
      <c r="G23" s="120">
        <v>7</v>
      </c>
      <c r="H23" s="113">
        <v>1</v>
      </c>
      <c r="I23" s="113">
        <v>3</v>
      </c>
      <c r="J23" s="425">
        <f t="shared" si="14"/>
        <v>0.42857142857142855</v>
      </c>
      <c r="K23" s="134">
        <f t="shared" si="15"/>
        <v>3</v>
      </c>
      <c r="L23" s="645">
        <v>0.98495999999999995</v>
      </c>
      <c r="M23" s="646"/>
      <c r="N23" s="147">
        <f t="shared" si="8"/>
        <v>-6.9189999999999987</v>
      </c>
      <c r="O23" s="148">
        <f t="shared" si="9"/>
        <v>2</v>
      </c>
      <c r="P23" s="147">
        <f t="shared" si="10"/>
        <v>-31.359000000000002</v>
      </c>
      <c r="Q23" s="148">
        <f t="shared" si="11"/>
        <v>-4</v>
      </c>
    </row>
    <row r="24" spans="1:17" ht="14.4" hidden="1" customHeight="1" outlineLevel="1" x14ac:dyDescent="0.3">
      <c r="A24" s="441" t="s">
        <v>173</v>
      </c>
      <c r="B24" s="120">
        <v>1.21</v>
      </c>
      <c r="C24" s="113">
        <v>12.972</v>
      </c>
      <c r="D24" s="113">
        <v>12.648</v>
      </c>
      <c r="E24" s="425">
        <f t="shared" si="12"/>
        <v>10.452892561983472</v>
      </c>
      <c r="F24" s="132">
        <f t="shared" si="13"/>
        <v>0.97502312673450509</v>
      </c>
      <c r="G24" s="120">
        <v>1</v>
      </c>
      <c r="H24" s="113">
        <v>2</v>
      </c>
      <c r="I24" s="113">
        <v>1</v>
      </c>
      <c r="J24" s="425">
        <f t="shared" si="14"/>
        <v>1</v>
      </c>
      <c r="K24" s="134">
        <f t="shared" si="15"/>
        <v>0.5</v>
      </c>
      <c r="L24" s="645">
        <v>1.0147199999999998</v>
      </c>
      <c r="M24" s="646"/>
      <c r="N24" s="147">
        <f t="shared" si="8"/>
        <v>-0.32399999999999984</v>
      </c>
      <c r="O24" s="148">
        <f t="shared" si="9"/>
        <v>-1</v>
      </c>
      <c r="P24" s="147">
        <f t="shared" si="10"/>
        <v>11.437999999999999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329.31799999999998</v>
      </c>
      <c r="C26" s="150">
        <f>SUM(C18:C25)</f>
        <v>223.13799999999998</v>
      </c>
      <c r="D26" s="150">
        <f>SUM(D18:D25)</f>
        <v>376.98900000000009</v>
      </c>
      <c r="E26" s="421">
        <f>IF(OR(D26=0,B26=0),0,D26/B26)</f>
        <v>1.144756739686261</v>
      </c>
      <c r="F26" s="151">
        <f>IF(OR(D26=0,C26=0),0,D26/C26)</f>
        <v>1.6894881194597071</v>
      </c>
      <c r="G26" s="149">
        <f>SUM(G18:G25)</f>
        <v>32</v>
      </c>
      <c r="H26" s="150">
        <f>SUM(H18:H25)</f>
        <v>26</v>
      </c>
      <c r="I26" s="150">
        <f>SUM(I18:I25)</f>
        <v>41</v>
      </c>
      <c r="J26" s="421">
        <f>IF(OR(I26=0,G26=0),0,I26/G26)</f>
        <v>1.28125</v>
      </c>
      <c r="K26" s="152">
        <f>IF(OR(I26=0,H26=0),0,I26/H26)</f>
        <v>1.5769230769230769</v>
      </c>
      <c r="L26" s="121"/>
      <c r="M26" s="121"/>
      <c r="N26" s="143">
        <f t="shared" si="8"/>
        <v>153.85100000000011</v>
      </c>
      <c r="O26" s="153">
        <f t="shared" si="9"/>
        <v>15</v>
      </c>
      <c r="P26" s="143">
        <f t="shared" si="10"/>
        <v>47.671000000000106</v>
      </c>
      <c r="Q26" s="153">
        <f t="shared" si="11"/>
        <v>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12.989000000000001</v>
      </c>
      <c r="C31" s="114">
        <v>0</v>
      </c>
      <c r="D31" s="114">
        <v>9.4420000000000002</v>
      </c>
      <c r="E31" s="424">
        <f>IF(OR(D31=0,B31=0),"",D31/B31)</f>
        <v>0.72692278081453532</v>
      </c>
      <c r="F31" s="129" t="str">
        <f>IF(OR(D31=0,C31=0),"",D31/C31)</f>
        <v/>
      </c>
      <c r="G31" s="130">
        <v>1</v>
      </c>
      <c r="H31" s="114">
        <v>0</v>
      </c>
      <c r="I31" s="114">
        <v>2</v>
      </c>
      <c r="J31" s="424">
        <f>IF(OR(I31=0,G31=0),"",I31/G31)</f>
        <v>2</v>
      </c>
      <c r="K31" s="131" t="str">
        <f>IF(OR(I31=0,H31=0),"",I31/H31)</f>
        <v/>
      </c>
      <c r="L31" s="155"/>
      <c r="M31" s="155"/>
      <c r="N31" s="145">
        <f t="shared" ref="N31:N39" si="16">D31-C31</f>
        <v>9.4420000000000002</v>
      </c>
      <c r="O31" s="146">
        <f t="shared" ref="O31:O39" si="17">I31-H31</f>
        <v>2</v>
      </c>
      <c r="P31" s="145">
        <f t="shared" ref="P31:P39" si="18">D31-B31</f>
        <v>-3.5470000000000006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12.989000000000001</v>
      </c>
      <c r="C39" s="162">
        <f>SUM(C31:C38)</f>
        <v>0</v>
      </c>
      <c r="D39" s="162">
        <f>SUM(D31:D38)</f>
        <v>9.4420000000000002</v>
      </c>
      <c r="E39" s="422">
        <f>IF(OR(D39=0,B39=0),0,D39/B39)</f>
        <v>0.72692278081453532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2</v>
      </c>
      <c r="J39" s="422">
        <f>IF(OR(I39=0,G39=0),0,I39/G39)</f>
        <v>2</v>
      </c>
      <c r="K39" s="165">
        <f>IF(OR(I39=0,H39=0),0,I39/H39)</f>
        <v>0</v>
      </c>
      <c r="L39" s="155"/>
      <c r="M39" s="155"/>
      <c r="N39" s="160">
        <f t="shared" si="16"/>
        <v>9.4420000000000002</v>
      </c>
      <c r="O39" s="166">
        <f t="shared" si="17"/>
        <v>2</v>
      </c>
      <c r="P39" s="160">
        <f t="shared" si="18"/>
        <v>-3.5470000000000006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4304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4243</v>
      </c>
      <c r="B5" s="931"/>
      <c r="C5" s="932"/>
      <c r="D5" s="933"/>
      <c r="E5" s="934"/>
      <c r="F5" s="935"/>
      <c r="G5" s="936"/>
      <c r="H5" s="937">
        <v>1</v>
      </c>
      <c r="I5" s="938">
        <v>27.6</v>
      </c>
      <c r="J5" s="939">
        <v>36</v>
      </c>
      <c r="K5" s="940">
        <v>27.6</v>
      </c>
      <c r="L5" s="941">
        <v>13</v>
      </c>
      <c r="M5" s="941">
        <v>117</v>
      </c>
      <c r="N5" s="942">
        <v>39</v>
      </c>
      <c r="O5" s="941" t="s">
        <v>4244</v>
      </c>
      <c r="P5" s="943" t="s">
        <v>4245</v>
      </c>
      <c r="Q5" s="944">
        <f>H5-B5</f>
        <v>1</v>
      </c>
      <c r="R5" s="960">
        <f>I5-C5</f>
        <v>27.6</v>
      </c>
      <c r="S5" s="944">
        <f>H5-E5</f>
        <v>1</v>
      </c>
      <c r="T5" s="960">
        <f>I5-F5</f>
        <v>27.6</v>
      </c>
      <c r="U5" s="966">
        <v>39</v>
      </c>
      <c r="V5" s="931">
        <v>36</v>
      </c>
      <c r="W5" s="931">
        <v>-3</v>
      </c>
      <c r="X5" s="967">
        <v>0.92307692307692313</v>
      </c>
      <c r="Y5" s="968"/>
    </row>
    <row r="6" spans="1:25" ht="14.4" customHeight="1" x14ac:dyDescent="0.3">
      <c r="A6" s="929" t="s">
        <v>4246</v>
      </c>
      <c r="B6" s="920">
        <v>1</v>
      </c>
      <c r="C6" s="921">
        <v>13.87</v>
      </c>
      <c r="D6" s="922">
        <v>14</v>
      </c>
      <c r="E6" s="927"/>
      <c r="F6" s="911"/>
      <c r="G6" s="912"/>
      <c r="H6" s="917"/>
      <c r="I6" s="911"/>
      <c r="J6" s="912"/>
      <c r="K6" s="916">
        <v>13.87</v>
      </c>
      <c r="L6" s="917">
        <v>11</v>
      </c>
      <c r="M6" s="917">
        <v>72</v>
      </c>
      <c r="N6" s="918">
        <v>24</v>
      </c>
      <c r="O6" s="917" t="s">
        <v>4244</v>
      </c>
      <c r="P6" s="928" t="s">
        <v>4247</v>
      </c>
      <c r="Q6" s="919">
        <f t="shared" ref="Q6:R34" si="0">H6-B6</f>
        <v>-1</v>
      </c>
      <c r="R6" s="961">
        <f t="shared" si="0"/>
        <v>-13.87</v>
      </c>
      <c r="S6" s="919">
        <f t="shared" ref="S6:S34" si="1">H6-E6</f>
        <v>0</v>
      </c>
      <c r="T6" s="961">
        <f t="shared" ref="T6:T34" si="2">I6-F6</f>
        <v>0</v>
      </c>
      <c r="U6" s="965" t="s">
        <v>570</v>
      </c>
      <c r="V6" s="924" t="s">
        <v>570</v>
      </c>
      <c r="W6" s="924" t="s">
        <v>570</v>
      </c>
      <c r="X6" s="964" t="s">
        <v>570</v>
      </c>
      <c r="Y6" s="963"/>
    </row>
    <row r="7" spans="1:25" ht="14.4" customHeight="1" x14ac:dyDescent="0.3">
      <c r="A7" s="929" t="s">
        <v>4248</v>
      </c>
      <c r="B7" s="920">
        <v>7</v>
      </c>
      <c r="C7" s="921">
        <v>56.97</v>
      </c>
      <c r="D7" s="922">
        <v>16.899999999999999</v>
      </c>
      <c r="E7" s="927">
        <v>5</v>
      </c>
      <c r="F7" s="911">
        <v>38.85</v>
      </c>
      <c r="G7" s="912">
        <v>6.8</v>
      </c>
      <c r="H7" s="917">
        <v>3</v>
      </c>
      <c r="I7" s="911">
        <v>23.31</v>
      </c>
      <c r="J7" s="912">
        <v>7</v>
      </c>
      <c r="K7" s="916">
        <v>7.77</v>
      </c>
      <c r="L7" s="917">
        <v>5</v>
      </c>
      <c r="M7" s="917">
        <v>45</v>
      </c>
      <c r="N7" s="918">
        <v>15</v>
      </c>
      <c r="O7" s="917" t="s">
        <v>4244</v>
      </c>
      <c r="P7" s="928" t="s">
        <v>4249</v>
      </c>
      <c r="Q7" s="919">
        <f t="shared" si="0"/>
        <v>-4</v>
      </c>
      <c r="R7" s="961">
        <f t="shared" si="0"/>
        <v>-33.659999999999997</v>
      </c>
      <c r="S7" s="919">
        <f t="shared" si="1"/>
        <v>-2</v>
      </c>
      <c r="T7" s="961">
        <f t="shared" si="2"/>
        <v>-15.540000000000003</v>
      </c>
      <c r="U7" s="965">
        <v>45</v>
      </c>
      <c r="V7" s="924">
        <v>21</v>
      </c>
      <c r="W7" s="924">
        <v>-24</v>
      </c>
      <c r="X7" s="964">
        <v>0.46666666666666667</v>
      </c>
      <c r="Y7" s="963"/>
    </row>
    <row r="8" spans="1:25" ht="14.4" customHeight="1" x14ac:dyDescent="0.3">
      <c r="A8" s="929" t="s">
        <v>4250</v>
      </c>
      <c r="B8" s="920">
        <v>2</v>
      </c>
      <c r="C8" s="921">
        <v>67.64</v>
      </c>
      <c r="D8" s="922">
        <v>37</v>
      </c>
      <c r="E8" s="927"/>
      <c r="F8" s="911"/>
      <c r="G8" s="912"/>
      <c r="H8" s="917"/>
      <c r="I8" s="911"/>
      <c r="J8" s="912"/>
      <c r="K8" s="916">
        <v>33.15</v>
      </c>
      <c r="L8" s="917">
        <v>22</v>
      </c>
      <c r="M8" s="917">
        <v>135</v>
      </c>
      <c r="N8" s="918">
        <v>45</v>
      </c>
      <c r="O8" s="917" t="s">
        <v>4244</v>
      </c>
      <c r="P8" s="928" t="s">
        <v>4251</v>
      </c>
      <c r="Q8" s="919">
        <f t="shared" si="0"/>
        <v>-2</v>
      </c>
      <c r="R8" s="961">
        <f t="shared" si="0"/>
        <v>-67.64</v>
      </c>
      <c r="S8" s="919">
        <f t="shared" si="1"/>
        <v>0</v>
      </c>
      <c r="T8" s="961">
        <f t="shared" si="2"/>
        <v>0</v>
      </c>
      <c r="U8" s="965" t="s">
        <v>570</v>
      </c>
      <c r="V8" s="924" t="s">
        <v>570</v>
      </c>
      <c r="W8" s="924" t="s">
        <v>570</v>
      </c>
      <c r="X8" s="964" t="s">
        <v>570</v>
      </c>
      <c r="Y8" s="963"/>
    </row>
    <row r="9" spans="1:25" ht="14.4" customHeight="1" x14ac:dyDescent="0.3">
      <c r="A9" s="929" t="s">
        <v>4252</v>
      </c>
      <c r="B9" s="924">
        <v>3</v>
      </c>
      <c r="C9" s="925">
        <v>62.62</v>
      </c>
      <c r="D9" s="926">
        <v>25.7</v>
      </c>
      <c r="E9" s="927">
        <v>4</v>
      </c>
      <c r="F9" s="911">
        <v>79.8</v>
      </c>
      <c r="G9" s="912">
        <v>16.8</v>
      </c>
      <c r="H9" s="913">
        <v>5</v>
      </c>
      <c r="I9" s="914">
        <v>102.69</v>
      </c>
      <c r="J9" s="915">
        <v>25</v>
      </c>
      <c r="K9" s="916">
        <v>20.34</v>
      </c>
      <c r="L9" s="917">
        <v>11</v>
      </c>
      <c r="M9" s="917">
        <v>87</v>
      </c>
      <c r="N9" s="918">
        <v>29</v>
      </c>
      <c r="O9" s="917" t="s">
        <v>4244</v>
      </c>
      <c r="P9" s="928" t="s">
        <v>4253</v>
      </c>
      <c r="Q9" s="919">
        <f t="shared" si="0"/>
        <v>2</v>
      </c>
      <c r="R9" s="961">
        <f t="shared" si="0"/>
        <v>40.07</v>
      </c>
      <c r="S9" s="919">
        <f t="shared" si="1"/>
        <v>1</v>
      </c>
      <c r="T9" s="961">
        <f t="shared" si="2"/>
        <v>22.89</v>
      </c>
      <c r="U9" s="965">
        <v>145</v>
      </c>
      <c r="V9" s="924">
        <v>125</v>
      </c>
      <c r="W9" s="924">
        <v>-20</v>
      </c>
      <c r="X9" s="964">
        <v>0.86206896551724133</v>
      </c>
      <c r="Y9" s="963">
        <v>1</v>
      </c>
    </row>
    <row r="10" spans="1:25" ht="14.4" customHeight="1" x14ac:dyDescent="0.3">
      <c r="A10" s="929" t="s">
        <v>4254</v>
      </c>
      <c r="B10" s="924">
        <v>6</v>
      </c>
      <c r="C10" s="925">
        <v>82.73</v>
      </c>
      <c r="D10" s="926">
        <v>14</v>
      </c>
      <c r="E10" s="927">
        <v>5</v>
      </c>
      <c r="F10" s="911">
        <v>66.19</v>
      </c>
      <c r="G10" s="912">
        <v>20.2</v>
      </c>
      <c r="H10" s="913">
        <v>12</v>
      </c>
      <c r="I10" s="914">
        <v>153.97</v>
      </c>
      <c r="J10" s="915">
        <v>16.2</v>
      </c>
      <c r="K10" s="916">
        <v>12.65</v>
      </c>
      <c r="L10" s="917">
        <v>5</v>
      </c>
      <c r="M10" s="917">
        <v>60</v>
      </c>
      <c r="N10" s="918">
        <v>20</v>
      </c>
      <c r="O10" s="917" t="s">
        <v>4244</v>
      </c>
      <c r="P10" s="928" t="s">
        <v>4255</v>
      </c>
      <c r="Q10" s="919">
        <f t="shared" si="0"/>
        <v>6</v>
      </c>
      <c r="R10" s="961">
        <f t="shared" si="0"/>
        <v>71.239999999999995</v>
      </c>
      <c r="S10" s="919">
        <f t="shared" si="1"/>
        <v>7</v>
      </c>
      <c r="T10" s="961">
        <f t="shared" si="2"/>
        <v>87.78</v>
      </c>
      <c r="U10" s="965">
        <v>240</v>
      </c>
      <c r="V10" s="924">
        <v>194.39999999999998</v>
      </c>
      <c r="W10" s="924">
        <v>-45.600000000000023</v>
      </c>
      <c r="X10" s="964">
        <v>0.80999999999999994</v>
      </c>
      <c r="Y10" s="963">
        <v>21</v>
      </c>
    </row>
    <row r="11" spans="1:25" ht="14.4" customHeight="1" x14ac:dyDescent="0.3">
      <c r="A11" s="929" t="s">
        <v>4256</v>
      </c>
      <c r="B11" s="924"/>
      <c r="C11" s="925"/>
      <c r="D11" s="926"/>
      <c r="E11" s="927"/>
      <c r="F11" s="911"/>
      <c r="G11" s="912"/>
      <c r="H11" s="913">
        <v>1</v>
      </c>
      <c r="I11" s="914">
        <v>5.18</v>
      </c>
      <c r="J11" s="915">
        <v>3</v>
      </c>
      <c r="K11" s="916">
        <v>6.5</v>
      </c>
      <c r="L11" s="917">
        <v>4</v>
      </c>
      <c r="M11" s="917">
        <v>39</v>
      </c>
      <c r="N11" s="918">
        <v>13</v>
      </c>
      <c r="O11" s="917" t="s">
        <v>4244</v>
      </c>
      <c r="P11" s="928" t="s">
        <v>4257</v>
      </c>
      <c r="Q11" s="919">
        <f t="shared" si="0"/>
        <v>1</v>
      </c>
      <c r="R11" s="961">
        <f t="shared" si="0"/>
        <v>5.18</v>
      </c>
      <c r="S11" s="919">
        <f t="shared" si="1"/>
        <v>1</v>
      </c>
      <c r="T11" s="961">
        <f t="shared" si="2"/>
        <v>5.18</v>
      </c>
      <c r="U11" s="965">
        <v>13</v>
      </c>
      <c r="V11" s="924">
        <v>3</v>
      </c>
      <c r="W11" s="924">
        <v>-10</v>
      </c>
      <c r="X11" s="964">
        <v>0.23076923076923078</v>
      </c>
      <c r="Y11" s="963"/>
    </row>
    <row r="12" spans="1:25" ht="14.4" customHeight="1" x14ac:dyDescent="0.3">
      <c r="A12" s="929" t="s">
        <v>4258</v>
      </c>
      <c r="B12" s="924">
        <v>1</v>
      </c>
      <c r="C12" s="925">
        <v>1.5</v>
      </c>
      <c r="D12" s="926">
        <v>2</v>
      </c>
      <c r="E12" s="927"/>
      <c r="F12" s="911"/>
      <c r="G12" s="912"/>
      <c r="H12" s="913">
        <v>2</v>
      </c>
      <c r="I12" s="914">
        <v>4.49</v>
      </c>
      <c r="J12" s="915">
        <v>9</v>
      </c>
      <c r="K12" s="916">
        <v>2.2200000000000002</v>
      </c>
      <c r="L12" s="917">
        <v>3</v>
      </c>
      <c r="M12" s="917">
        <v>30</v>
      </c>
      <c r="N12" s="918">
        <v>10</v>
      </c>
      <c r="O12" s="917" t="s">
        <v>4244</v>
      </c>
      <c r="P12" s="928" t="s">
        <v>4259</v>
      </c>
      <c r="Q12" s="919">
        <f t="shared" si="0"/>
        <v>1</v>
      </c>
      <c r="R12" s="961">
        <f t="shared" si="0"/>
        <v>2.99</v>
      </c>
      <c r="S12" s="919">
        <f t="shared" si="1"/>
        <v>2</v>
      </c>
      <c r="T12" s="961">
        <f t="shared" si="2"/>
        <v>4.49</v>
      </c>
      <c r="U12" s="965">
        <v>20</v>
      </c>
      <c r="V12" s="924">
        <v>18</v>
      </c>
      <c r="W12" s="924">
        <v>-2</v>
      </c>
      <c r="X12" s="964">
        <v>0.9</v>
      </c>
      <c r="Y12" s="963">
        <v>5</v>
      </c>
    </row>
    <row r="13" spans="1:25" ht="14.4" customHeight="1" x14ac:dyDescent="0.3">
      <c r="A13" s="929" t="s">
        <v>4260</v>
      </c>
      <c r="B13" s="924"/>
      <c r="C13" s="925"/>
      <c r="D13" s="926"/>
      <c r="E13" s="927"/>
      <c r="F13" s="911"/>
      <c r="G13" s="912"/>
      <c r="H13" s="913">
        <v>1</v>
      </c>
      <c r="I13" s="914">
        <v>1.08</v>
      </c>
      <c r="J13" s="915">
        <v>2</v>
      </c>
      <c r="K13" s="916">
        <v>0.74</v>
      </c>
      <c r="L13" s="917">
        <v>3</v>
      </c>
      <c r="M13" s="917">
        <v>24</v>
      </c>
      <c r="N13" s="918">
        <v>8</v>
      </c>
      <c r="O13" s="917" t="s">
        <v>4244</v>
      </c>
      <c r="P13" s="928" t="s">
        <v>4261</v>
      </c>
      <c r="Q13" s="919">
        <f t="shared" si="0"/>
        <v>1</v>
      </c>
      <c r="R13" s="961">
        <f t="shared" si="0"/>
        <v>1.08</v>
      </c>
      <c r="S13" s="919">
        <f t="shared" si="1"/>
        <v>1</v>
      </c>
      <c r="T13" s="961">
        <f t="shared" si="2"/>
        <v>1.08</v>
      </c>
      <c r="U13" s="965">
        <v>8</v>
      </c>
      <c r="V13" s="924">
        <v>2</v>
      </c>
      <c r="W13" s="924">
        <v>-6</v>
      </c>
      <c r="X13" s="964">
        <v>0.25</v>
      </c>
      <c r="Y13" s="963"/>
    </row>
    <row r="14" spans="1:25" ht="14.4" customHeight="1" x14ac:dyDescent="0.3">
      <c r="A14" s="929" t="s">
        <v>4262</v>
      </c>
      <c r="B14" s="924">
        <v>1</v>
      </c>
      <c r="C14" s="925">
        <v>1.21</v>
      </c>
      <c r="D14" s="926">
        <v>1</v>
      </c>
      <c r="E14" s="927"/>
      <c r="F14" s="911"/>
      <c r="G14" s="912"/>
      <c r="H14" s="913">
        <v>1</v>
      </c>
      <c r="I14" s="914">
        <v>2.38</v>
      </c>
      <c r="J14" s="915">
        <v>3</v>
      </c>
      <c r="K14" s="916">
        <v>2.38</v>
      </c>
      <c r="L14" s="917">
        <v>3</v>
      </c>
      <c r="M14" s="917">
        <v>30</v>
      </c>
      <c r="N14" s="918">
        <v>10</v>
      </c>
      <c r="O14" s="917" t="s">
        <v>4244</v>
      </c>
      <c r="P14" s="928" t="s">
        <v>4263</v>
      </c>
      <c r="Q14" s="919">
        <f t="shared" si="0"/>
        <v>0</v>
      </c>
      <c r="R14" s="961">
        <f t="shared" si="0"/>
        <v>1.17</v>
      </c>
      <c r="S14" s="919">
        <f t="shared" si="1"/>
        <v>1</v>
      </c>
      <c r="T14" s="961">
        <f t="shared" si="2"/>
        <v>2.38</v>
      </c>
      <c r="U14" s="965">
        <v>10</v>
      </c>
      <c r="V14" s="924">
        <v>3</v>
      </c>
      <c r="W14" s="924">
        <v>-7</v>
      </c>
      <c r="X14" s="964">
        <v>0.3</v>
      </c>
      <c r="Y14" s="963"/>
    </row>
    <row r="15" spans="1:25" ht="14.4" customHeight="1" x14ac:dyDescent="0.3">
      <c r="A15" s="929" t="s">
        <v>4264</v>
      </c>
      <c r="B15" s="924"/>
      <c r="C15" s="925"/>
      <c r="D15" s="926"/>
      <c r="E15" s="927"/>
      <c r="F15" s="911"/>
      <c r="G15" s="912"/>
      <c r="H15" s="913">
        <v>1</v>
      </c>
      <c r="I15" s="914">
        <v>5.45</v>
      </c>
      <c r="J15" s="915">
        <v>13</v>
      </c>
      <c r="K15" s="916">
        <v>5.45</v>
      </c>
      <c r="L15" s="917">
        <v>5</v>
      </c>
      <c r="M15" s="917">
        <v>48</v>
      </c>
      <c r="N15" s="918">
        <v>16</v>
      </c>
      <c r="O15" s="917" t="s">
        <v>4244</v>
      </c>
      <c r="P15" s="928" t="s">
        <v>4265</v>
      </c>
      <c r="Q15" s="919">
        <f t="shared" si="0"/>
        <v>1</v>
      </c>
      <c r="R15" s="961">
        <f t="shared" si="0"/>
        <v>5.45</v>
      </c>
      <c r="S15" s="919">
        <f t="shared" si="1"/>
        <v>1</v>
      </c>
      <c r="T15" s="961">
        <f t="shared" si="2"/>
        <v>5.45</v>
      </c>
      <c r="U15" s="965">
        <v>16</v>
      </c>
      <c r="V15" s="924">
        <v>13</v>
      </c>
      <c r="W15" s="924">
        <v>-3</v>
      </c>
      <c r="X15" s="964">
        <v>0.8125</v>
      </c>
      <c r="Y15" s="963"/>
    </row>
    <row r="16" spans="1:25" ht="14.4" customHeight="1" x14ac:dyDescent="0.3">
      <c r="A16" s="929" t="s">
        <v>4266</v>
      </c>
      <c r="B16" s="920">
        <v>1</v>
      </c>
      <c r="C16" s="921">
        <v>2.41</v>
      </c>
      <c r="D16" s="922">
        <v>5</v>
      </c>
      <c r="E16" s="927"/>
      <c r="F16" s="911"/>
      <c r="G16" s="912"/>
      <c r="H16" s="917"/>
      <c r="I16" s="911"/>
      <c r="J16" s="912"/>
      <c r="K16" s="916">
        <v>2.41</v>
      </c>
      <c r="L16" s="917">
        <v>5</v>
      </c>
      <c r="M16" s="917">
        <v>48</v>
      </c>
      <c r="N16" s="918">
        <v>16</v>
      </c>
      <c r="O16" s="917" t="s">
        <v>4244</v>
      </c>
      <c r="P16" s="928" t="s">
        <v>4267</v>
      </c>
      <c r="Q16" s="919">
        <f t="shared" si="0"/>
        <v>-1</v>
      </c>
      <c r="R16" s="961">
        <f t="shared" si="0"/>
        <v>-2.41</v>
      </c>
      <c r="S16" s="919">
        <f t="shared" si="1"/>
        <v>0</v>
      </c>
      <c r="T16" s="961">
        <f t="shared" si="2"/>
        <v>0</v>
      </c>
      <c r="U16" s="965" t="s">
        <v>570</v>
      </c>
      <c r="V16" s="924" t="s">
        <v>570</v>
      </c>
      <c r="W16" s="924" t="s">
        <v>570</v>
      </c>
      <c r="X16" s="964" t="s">
        <v>570</v>
      </c>
      <c r="Y16" s="963"/>
    </row>
    <row r="17" spans="1:25" ht="14.4" customHeight="1" x14ac:dyDescent="0.3">
      <c r="A17" s="929" t="s">
        <v>4268</v>
      </c>
      <c r="B17" s="924">
        <v>6</v>
      </c>
      <c r="C17" s="925">
        <v>9.8699999999999992</v>
      </c>
      <c r="D17" s="926">
        <v>3.5</v>
      </c>
      <c r="E17" s="927">
        <v>3</v>
      </c>
      <c r="F17" s="911">
        <v>3.97</v>
      </c>
      <c r="G17" s="912">
        <v>4</v>
      </c>
      <c r="H17" s="913">
        <v>6</v>
      </c>
      <c r="I17" s="914">
        <v>12.07</v>
      </c>
      <c r="J17" s="923">
        <v>11.7</v>
      </c>
      <c r="K17" s="916">
        <v>1.67</v>
      </c>
      <c r="L17" s="917">
        <v>3</v>
      </c>
      <c r="M17" s="917">
        <v>27</v>
      </c>
      <c r="N17" s="918">
        <v>9</v>
      </c>
      <c r="O17" s="917" t="s">
        <v>4244</v>
      </c>
      <c r="P17" s="928" t="s">
        <v>4269</v>
      </c>
      <c r="Q17" s="919">
        <f t="shared" si="0"/>
        <v>0</v>
      </c>
      <c r="R17" s="961">
        <f t="shared" si="0"/>
        <v>2.2000000000000011</v>
      </c>
      <c r="S17" s="919">
        <f t="shared" si="1"/>
        <v>3</v>
      </c>
      <c r="T17" s="961">
        <f t="shared" si="2"/>
        <v>8.1</v>
      </c>
      <c r="U17" s="965">
        <v>54</v>
      </c>
      <c r="V17" s="924">
        <v>70.199999999999989</v>
      </c>
      <c r="W17" s="924">
        <v>16.199999999999989</v>
      </c>
      <c r="X17" s="964">
        <v>1.2999999999999998</v>
      </c>
      <c r="Y17" s="963">
        <v>32</v>
      </c>
    </row>
    <row r="18" spans="1:25" ht="14.4" customHeight="1" x14ac:dyDescent="0.3">
      <c r="A18" s="929" t="s">
        <v>4270</v>
      </c>
      <c r="B18" s="924"/>
      <c r="C18" s="925"/>
      <c r="D18" s="926"/>
      <c r="E18" s="913">
        <v>1</v>
      </c>
      <c r="F18" s="914">
        <v>0.38</v>
      </c>
      <c r="G18" s="915">
        <v>1</v>
      </c>
      <c r="H18" s="917"/>
      <c r="I18" s="911"/>
      <c r="J18" s="912"/>
      <c r="K18" s="916">
        <v>1</v>
      </c>
      <c r="L18" s="917">
        <v>3</v>
      </c>
      <c r="M18" s="917">
        <v>30</v>
      </c>
      <c r="N18" s="918">
        <v>10</v>
      </c>
      <c r="O18" s="917" t="s">
        <v>4244</v>
      </c>
      <c r="P18" s="928" t="s">
        <v>4271</v>
      </c>
      <c r="Q18" s="919">
        <f t="shared" si="0"/>
        <v>0</v>
      </c>
      <c r="R18" s="961">
        <f t="shared" si="0"/>
        <v>0</v>
      </c>
      <c r="S18" s="919">
        <f t="shared" si="1"/>
        <v>-1</v>
      </c>
      <c r="T18" s="961">
        <f t="shared" si="2"/>
        <v>-0.38</v>
      </c>
      <c r="U18" s="965" t="s">
        <v>570</v>
      </c>
      <c r="V18" s="924" t="s">
        <v>570</v>
      </c>
      <c r="W18" s="924" t="s">
        <v>570</v>
      </c>
      <c r="X18" s="964" t="s">
        <v>570</v>
      </c>
      <c r="Y18" s="963"/>
    </row>
    <row r="19" spans="1:25" ht="14.4" customHeight="1" x14ac:dyDescent="0.3">
      <c r="A19" s="929" t="s">
        <v>4272</v>
      </c>
      <c r="B19" s="924">
        <v>1</v>
      </c>
      <c r="C19" s="925">
        <v>0.42</v>
      </c>
      <c r="D19" s="926">
        <v>1</v>
      </c>
      <c r="E19" s="913">
        <v>1</v>
      </c>
      <c r="F19" s="914">
        <v>1.91</v>
      </c>
      <c r="G19" s="915">
        <v>1</v>
      </c>
      <c r="H19" s="917"/>
      <c r="I19" s="911"/>
      <c r="J19" s="912"/>
      <c r="K19" s="916">
        <v>0.42</v>
      </c>
      <c r="L19" s="917">
        <v>1</v>
      </c>
      <c r="M19" s="917">
        <v>5</v>
      </c>
      <c r="N19" s="918">
        <v>2</v>
      </c>
      <c r="O19" s="917" t="s">
        <v>4244</v>
      </c>
      <c r="P19" s="928" t="s">
        <v>4273</v>
      </c>
      <c r="Q19" s="919">
        <f t="shared" si="0"/>
        <v>-1</v>
      </c>
      <c r="R19" s="961">
        <f t="shared" si="0"/>
        <v>-0.42</v>
      </c>
      <c r="S19" s="919">
        <f t="shared" si="1"/>
        <v>-1</v>
      </c>
      <c r="T19" s="961">
        <f t="shared" si="2"/>
        <v>-1.91</v>
      </c>
      <c r="U19" s="965" t="s">
        <v>570</v>
      </c>
      <c r="V19" s="924" t="s">
        <v>570</v>
      </c>
      <c r="W19" s="924" t="s">
        <v>570</v>
      </c>
      <c r="X19" s="964" t="s">
        <v>570</v>
      </c>
      <c r="Y19" s="963"/>
    </row>
    <row r="20" spans="1:25" ht="14.4" customHeight="1" x14ac:dyDescent="0.3">
      <c r="A20" s="929" t="s">
        <v>4274</v>
      </c>
      <c r="B20" s="920">
        <v>1</v>
      </c>
      <c r="C20" s="921">
        <v>12.99</v>
      </c>
      <c r="D20" s="922">
        <v>13</v>
      </c>
      <c r="E20" s="927"/>
      <c r="F20" s="911"/>
      <c r="G20" s="912"/>
      <c r="H20" s="917"/>
      <c r="I20" s="911"/>
      <c r="J20" s="912"/>
      <c r="K20" s="916">
        <v>17.2</v>
      </c>
      <c r="L20" s="917">
        <v>4</v>
      </c>
      <c r="M20" s="917">
        <v>39</v>
      </c>
      <c r="N20" s="918">
        <v>13</v>
      </c>
      <c r="O20" s="917" t="s">
        <v>3661</v>
      </c>
      <c r="P20" s="928" t="s">
        <v>4275</v>
      </c>
      <c r="Q20" s="919">
        <f t="shared" si="0"/>
        <v>-1</v>
      </c>
      <c r="R20" s="961">
        <f t="shared" si="0"/>
        <v>-12.99</v>
      </c>
      <c r="S20" s="919">
        <f t="shared" si="1"/>
        <v>0</v>
      </c>
      <c r="T20" s="961">
        <f t="shared" si="2"/>
        <v>0</v>
      </c>
      <c r="U20" s="965" t="s">
        <v>570</v>
      </c>
      <c r="V20" s="924" t="s">
        <v>570</v>
      </c>
      <c r="W20" s="924" t="s">
        <v>570</v>
      </c>
      <c r="X20" s="964" t="s">
        <v>570</v>
      </c>
      <c r="Y20" s="963"/>
    </row>
    <row r="21" spans="1:25" ht="14.4" customHeight="1" x14ac:dyDescent="0.3">
      <c r="A21" s="929" t="s">
        <v>4276</v>
      </c>
      <c r="B21" s="924"/>
      <c r="C21" s="925"/>
      <c r="D21" s="926"/>
      <c r="E21" s="913">
        <v>1</v>
      </c>
      <c r="F21" s="914">
        <v>6.26</v>
      </c>
      <c r="G21" s="915">
        <v>3</v>
      </c>
      <c r="H21" s="917"/>
      <c r="I21" s="911"/>
      <c r="J21" s="912"/>
      <c r="K21" s="916">
        <v>9.31</v>
      </c>
      <c r="L21" s="917">
        <v>5</v>
      </c>
      <c r="M21" s="917">
        <v>48</v>
      </c>
      <c r="N21" s="918">
        <v>16</v>
      </c>
      <c r="O21" s="917" t="s">
        <v>4244</v>
      </c>
      <c r="P21" s="928" t="s">
        <v>4277</v>
      </c>
      <c r="Q21" s="919">
        <f t="shared" si="0"/>
        <v>0</v>
      </c>
      <c r="R21" s="961">
        <f t="shared" si="0"/>
        <v>0</v>
      </c>
      <c r="S21" s="919">
        <f t="shared" si="1"/>
        <v>-1</v>
      </c>
      <c r="T21" s="961">
        <f t="shared" si="2"/>
        <v>-6.26</v>
      </c>
      <c r="U21" s="965" t="s">
        <v>570</v>
      </c>
      <c r="V21" s="924" t="s">
        <v>570</v>
      </c>
      <c r="W21" s="924" t="s">
        <v>570</v>
      </c>
      <c r="X21" s="964" t="s">
        <v>570</v>
      </c>
      <c r="Y21" s="963"/>
    </row>
    <row r="22" spans="1:25" ht="14.4" customHeight="1" x14ac:dyDescent="0.3">
      <c r="A22" s="929" t="s">
        <v>4278</v>
      </c>
      <c r="B22" s="924"/>
      <c r="C22" s="925"/>
      <c r="D22" s="926"/>
      <c r="E22" s="927"/>
      <c r="F22" s="911"/>
      <c r="G22" s="912"/>
      <c r="H22" s="913">
        <v>2</v>
      </c>
      <c r="I22" s="914">
        <v>9.44</v>
      </c>
      <c r="J22" s="915">
        <v>4</v>
      </c>
      <c r="K22" s="916">
        <v>4.72</v>
      </c>
      <c r="L22" s="917">
        <v>2</v>
      </c>
      <c r="M22" s="917">
        <v>21</v>
      </c>
      <c r="N22" s="918">
        <v>7</v>
      </c>
      <c r="O22" s="917" t="s">
        <v>3661</v>
      </c>
      <c r="P22" s="928" t="s">
        <v>4279</v>
      </c>
      <c r="Q22" s="919">
        <f t="shared" si="0"/>
        <v>2</v>
      </c>
      <c r="R22" s="961">
        <f t="shared" si="0"/>
        <v>9.44</v>
      </c>
      <c r="S22" s="919">
        <f t="shared" si="1"/>
        <v>2</v>
      </c>
      <c r="T22" s="961">
        <f t="shared" si="2"/>
        <v>9.44</v>
      </c>
      <c r="U22" s="965">
        <v>14</v>
      </c>
      <c r="V22" s="924">
        <v>8</v>
      </c>
      <c r="W22" s="924">
        <v>-6</v>
      </c>
      <c r="X22" s="964">
        <v>0.5714285714285714</v>
      </c>
      <c r="Y22" s="963"/>
    </row>
    <row r="23" spans="1:25" ht="14.4" customHeight="1" x14ac:dyDescent="0.3">
      <c r="A23" s="929" t="s">
        <v>4280</v>
      </c>
      <c r="B23" s="924">
        <v>1</v>
      </c>
      <c r="C23" s="925">
        <v>4.32</v>
      </c>
      <c r="D23" s="926">
        <v>35</v>
      </c>
      <c r="E23" s="913">
        <v>2</v>
      </c>
      <c r="F23" s="914">
        <v>5.38</v>
      </c>
      <c r="G23" s="915">
        <v>6.5</v>
      </c>
      <c r="H23" s="917"/>
      <c r="I23" s="911"/>
      <c r="J23" s="912"/>
      <c r="K23" s="916">
        <v>2.69</v>
      </c>
      <c r="L23" s="917">
        <v>3</v>
      </c>
      <c r="M23" s="917">
        <v>30</v>
      </c>
      <c r="N23" s="918">
        <v>10</v>
      </c>
      <c r="O23" s="917" t="s">
        <v>4244</v>
      </c>
      <c r="P23" s="928" t="s">
        <v>4281</v>
      </c>
      <c r="Q23" s="919">
        <f t="shared" si="0"/>
        <v>-1</v>
      </c>
      <c r="R23" s="961">
        <f t="shared" si="0"/>
        <v>-4.32</v>
      </c>
      <c r="S23" s="919">
        <f t="shared" si="1"/>
        <v>-2</v>
      </c>
      <c r="T23" s="961">
        <f t="shared" si="2"/>
        <v>-5.38</v>
      </c>
      <c r="U23" s="965" t="s">
        <v>570</v>
      </c>
      <c r="V23" s="924" t="s">
        <v>570</v>
      </c>
      <c r="W23" s="924" t="s">
        <v>570</v>
      </c>
      <c r="X23" s="964" t="s">
        <v>570</v>
      </c>
      <c r="Y23" s="963"/>
    </row>
    <row r="24" spans="1:25" ht="14.4" customHeight="1" x14ac:dyDescent="0.3">
      <c r="A24" s="929" t="s">
        <v>4282</v>
      </c>
      <c r="B24" s="924"/>
      <c r="C24" s="925"/>
      <c r="D24" s="926"/>
      <c r="E24" s="927"/>
      <c r="F24" s="911"/>
      <c r="G24" s="912"/>
      <c r="H24" s="913">
        <v>2</v>
      </c>
      <c r="I24" s="914">
        <v>4.3600000000000003</v>
      </c>
      <c r="J24" s="915">
        <v>2</v>
      </c>
      <c r="K24" s="916">
        <v>6.37</v>
      </c>
      <c r="L24" s="917">
        <v>7</v>
      </c>
      <c r="M24" s="917">
        <v>60</v>
      </c>
      <c r="N24" s="918">
        <v>20</v>
      </c>
      <c r="O24" s="917" t="s">
        <v>4244</v>
      </c>
      <c r="P24" s="928" t="s">
        <v>4283</v>
      </c>
      <c r="Q24" s="919">
        <f t="shared" si="0"/>
        <v>2</v>
      </c>
      <c r="R24" s="961">
        <f t="shared" si="0"/>
        <v>4.3600000000000003</v>
      </c>
      <c r="S24" s="919">
        <f t="shared" si="1"/>
        <v>2</v>
      </c>
      <c r="T24" s="961">
        <f t="shared" si="2"/>
        <v>4.3600000000000003</v>
      </c>
      <c r="U24" s="965">
        <v>40</v>
      </c>
      <c r="V24" s="924">
        <v>4</v>
      </c>
      <c r="W24" s="924">
        <v>-36</v>
      </c>
      <c r="X24" s="964">
        <v>0.1</v>
      </c>
      <c r="Y24" s="963"/>
    </row>
    <row r="25" spans="1:25" ht="14.4" customHeight="1" x14ac:dyDescent="0.3">
      <c r="A25" s="929" t="s">
        <v>4284</v>
      </c>
      <c r="B25" s="924"/>
      <c r="C25" s="925"/>
      <c r="D25" s="926"/>
      <c r="E25" s="927"/>
      <c r="F25" s="911"/>
      <c r="G25" s="912"/>
      <c r="H25" s="913">
        <v>1</v>
      </c>
      <c r="I25" s="914">
        <v>0.88</v>
      </c>
      <c r="J25" s="915">
        <v>3</v>
      </c>
      <c r="K25" s="916">
        <v>0.76</v>
      </c>
      <c r="L25" s="917">
        <v>3</v>
      </c>
      <c r="M25" s="917">
        <v>27</v>
      </c>
      <c r="N25" s="918">
        <v>9</v>
      </c>
      <c r="O25" s="917" t="s">
        <v>4244</v>
      </c>
      <c r="P25" s="928" t="s">
        <v>4285</v>
      </c>
      <c r="Q25" s="919">
        <f t="shared" si="0"/>
        <v>1</v>
      </c>
      <c r="R25" s="961">
        <f t="shared" si="0"/>
        <v>0.88</v>
      </c>
      <c r="S25" s="919">
        <f t="shared" si="1"/>
        <v>1</v>
      </c>
      <c r="T25" s="961">
        <f t="shared" si="2"/>
        <v>0.88</v>
      </c>
      <c r="U25" s="965">
        <v>9</v>
      </c>
      <c r="V25" s="924">
        <v>3</v>
      </c>
      <c r="W25" s="924">
        <v>-6</v>
      </c>
      <c r="X25" s="964">
        <v>0.33333333333333331</v>
      </c>
      <c r="Y25" s="963"/>
    </row>
    <row r="26" spans="1:25" ht="14.4" customHeight="1" x14ac:dyDescent="0.3">
      <c r="A26" s="929" t="s">
        <v>4286</v>
      </c>
      <c r="B26" s="920">
        <v>1</v>
      </c>
      <c r="C26" s="921">
        <v>2.09</v>
      </c>
      <c r="D26" s="922">
        <v>30</v>
      </c>
      <c r="E26" s="927"/>
      <c r="F26" s="911"/>
      <c r="G26" s="912"/>
      <c r="H26" s="917"/>
      <c r="I26" s="911"/>
      <c r="J26" s="912"/>
      <c r="K26" s="916">
        <v>1.07</v>
      </c>
      <c r="L26" s="917">
        <v>3</v>
      </c>
      <c r="M26" s="917">
        <v>30</v>
      </c>
      <c r="N26" s="918">
        <v>10</v>
      </c>
      <c r="O26" s="917" t="s">
        <v>4244</v>
      </c>
      <c r="P26" s="928" t="s">
        <v>4287</v>
      </c>
      <c r="Q26" s="919">
        <f t="shared" si="0"/>
        <v>-1</v>
      </c>
      <c r="R26" s="961">
        <f t="shared" si="0"/>
        <v>-2.09</v>
      </c>
      <c r="S26" s="919">
        <f t="shared" si="1"/>
        <v>0</v>
      </c>
      <c r="T26" s="961">
        <f t="shared" si="2"/>
        <v>0</v>
      </c>
      <c r="U26" s="965" t="s">
        <v>570</v>
      </c>
      <c r="V26" s="924" t="s">
        <v>570</v>
      </c>
      <c r="W26" s="924" t="s">
        <v>570</v>
      </c>
      <c r="X26" s="964" t="s">
        <v>570</v>
      </c>
      <c r="Y26" s="963"/>
    </row>
    <row r="27" spans="1:25" ht="14.4" customHeight="1" x14ac:dyDescent="0.3">
      <c r="A27" s="929" t="s">
        <v>4288</v>
      </c>
      <c r="B27" s="924"/>
      <c r="C27" s="925"/>
      <c r="D27" s="926"/>
      <c r="E27" s="927"/>
      <c r="F27" s="911"/>
      <c r="G27" s="912"/>
      <c r="H27" s="913">
        <v>1</v>
      </c>
      <c r="I27" s="914">
        <v>7.41</v>
      </c>
      <c r="J27" s="915">
        <v>6</v>
      </c>
      <c r="K27" s="916">
        <v>7.41</v>
      </c>
      <c r="L27" s="917">
        <v>5</v>
      </c>
      <c r="M27" s="917">
        <v>45</v>
      </c>
      <c r="N27" s="918">
        <v>15</v>
      </c>
      <c r="O27" s="917" t="s">
        <v>4244</v>
      </c>
      <c r="P27" s="928" t="s">
        <v>4289</v>
      </c>
      <c r="Q27" s="919">
        <f t="shared" si="0"/>
        <v>1</v>
      </c>
      <c r="R27" s="961">
        <f t="shared" si="0"/>
        <v>7.41</v>
      </c>
      <c r="S27" s="919">
        <f t="shared" si="1"/>
        <v>1</v>
      </c>
      <c r="T27" s="961">
        <f t="shared" si="2"/>
        <v>7.41</v>
      </c>
      <c r="U27" s="965">
        <v>15</v>
      </c>
      <c r="V27" s="924">
        <v>6</v>
      </c>
      <c r="W27" s="924">
        <v>-9</v>
      </c>
      <c r="X27" s="964">
        <v>0.4</v>
      </c>
      <c r="Y27" s="963"/>
    </row>
    <row r="28" spans="1:25" ht="14.4" customHeight="1" x14ac:dyDescent="0.3">
      <c r="A28" s="929" t="s">
        <v>4290</v>
      </c>
      <c r="B28" s="924"/>
      <c r="C28" s="925"/>
      <c r="D28" s="926"/>
      <c r="E28" s="913">
        <v>1</v>
      </c>
      <c r="F28" s="914">
        <v>2.85</v>
      </c>
      <c r="G28" s="915">
        <v>3</v>
      </c>
      <c r="H28" s="917"/>
      <c r="I28" s="911"/>
      <c r="J28" s="912"/>
      <c r="K28" s="916">
        <v>5.89</v>
      </c>
      <c r="L28" s="917">
        <v>7</v>
      </c>
      <c r="M28" s="917">
        <v>66</v>
      </c>
      <c r="N28" s="918">
        <v>22</v>
      </c>
      <c r="O28" s="917" t="s">
        <v>4244</v>
      </c>
      <c r="P28" s="928" t="s">
        <v>4291</v>
      </c>
      <c r="Q28" s="919">
        <f t="shared" si="0"/>
        <v>0</v>
      </c>
      <c r="R28" s="961">
        <f t="shared" si="0"/>
        <v>0</v>
      </c>
      <c r="S28" s="919">
        <f t="shared" si="1"/>
        <v>-1</v>
      </c>
      <c r="T28" s="961">
        <f t="shared" si="2"/>
        <v>-2.85</v>
      </c>
      <c r="U28" s="965" t="s">
        <v>570</v>
      </c>
      <c r="V28" s="924" t="s">
        <v>570</v>
      </c>
      <c r="W28" s="924" t="s">
        <v>570</v>
      </c>
      <c r="X28" s="964" t="s">
        <v>570</v>
      </c>
      <c r="Y28" s="963"/>
    </row>
    <row r="29" spans="1:25" ht="14.4" customHeight="1" x14ac:dyDescent="0.3">
      <c r="A29" s="929" t="s">
        <v>4292</v>
      </c>
      <c r="B29" s="924"/>
      <c r="C29" s="925"/>
      <c r="D29" s="926"/>
      <c r="E29" s="927">
        <v>1</v>
      </c>
      <c r="F29" s="911">
        <v>2.02</v>
      </c>
      <c r="G29" s="912">
        <v>13</v>
      </c>
      <c r="H29" s="913">
        <v>2</v>
      </c>
      <c r="I29" s="914">
        <v>4.3600000000000003</v>
      </c>
      <c r="J29" s="915">
        <v>5</v>
      </c>
      <c r="K29" s="916">
        <v>2.02</v>
      </c>
      <c r="L29" s="917">
        <v>4</v>
      </c>
      <c r="M29" s="917">
        <v>39</v>
      </c>
      <c r="N29" s="918">
        <v>13</v>
      </c>
      <c r="O29" s="917" t="s">
        <v>4244</v>
      </c>
      <c r="P29" s="928" t="s">
        <v>4293</v>
      </c>
      <c r="Q29" s="919">
        <f t="shared" si="0"/>
        <v>2</v>
      </c>
      <c r="R29" s="961">
        <f t="shared" si="0"/>
        <v>4.3600000000000003</v>
      </c>
      <c r="S29" s="919">
        <f t="shared" si="1"/>
        <v>1</v>
      </c>
      <c r="T29" s="961">
        <f t="shared" si="2"/>
        <v>2.3400000000000003</v>
      </c>
      <c r="U29" s="965">
        <v>26</v>
      </c>
      <c r="V29" s="924">
        <v>10</v>
      </c>
      <c r="W29" s="924">
        <v>-16</v>
      </c>
      <c r="X29" s="964">
        <v>0.38461538461538464</v>
      </c>
      <c r="Y29" s="963"/>
    </row>
    <row r="30" spans="1:25" ht="14.4" customHeight="1" x14ac:dyDescent="0.3">
      <c r="A30" s="929" t="s">
        <v>4294</v>
      </c>
      <c r="B30" s="924"/>
      <c r="C30" s="925"/>
      <c r="D30" s="926"/>
      <c r="E30" s="913">
        <v>1</v>
      </c>
      <c r="F30" s="914">
        <v>0.32</v>
      </c>
      <c r="G30" s="915">
        <v>1</v>
      </c>
      <c r="H30" s="917"/>
      <c r="I30" s="911"/>
      <c r="J30" s="912"/>
      <c r="K30" s="916">
        <v>0.85</v>
      </c>
      <c r="L30" s="917">
        <v>3</v>
      </c>
      <c r="M30" s="917">
        <v>24</v>
      </c>
      <c r="N30" s="918">
        <v>8</v>
      </c>
      <c r="O30" s="917" t="s">
        <v>4244</v>
      </c>
      <c r="P30" s="928" t="s">
        <v>4295</v>
      </c>
      <c r="Q30" s="919">
        <f t="shared" si="0"/>
        <v>0</v>
      </c>
      <c r="R30" s="961">
        <f t="shared" si="0"/>
        <v>0</v>
      </c>
      <c r="S30" s="919">
        <f t="shared" si="1"/>
        <v>-1</v>
      </c>
      <c r="T30" s="961">
        <f t="shared" si="2"/>
        <v>-0.32</v>
      </c>
      <c r="U30" s="965" t="s">
        <v>570</v>
      </c>
      <c r="V30" s="924" t="s">
        <v>570</v>
      </c>
      <c r="W30" s="924" t="s">
        <v>570</v>
      </c>
      <c r="X30" s="964" t="s">
        <v>570</v>
      </c>
      <c r="Y30" s="963"/>
    </row>
    <row r="31" spans="1:25" ht="14.4" customHeight="1" x14ac:dyDescent="0.3">
      <c r="A31" s="929" t="s">
        <v>4296</v>
      </c>
      <c r="B31" s="920">
        <v>1</v>
      </c>
      <c r="C31" s="921">
        <v>23.68</v>
      </c>
      <c r="D31" s="922">
        <v>24</v>
      </c>
      <c r="E31" s="927"/>
      <c r="F31" s="911"/>
      <c r="G31" s="912"/>
      <c r="H31" s="917"/>
      <c r="I31" s="911"/>
      <c r="J31" s="912"/>
      <c r="K31" s="916">
        <v>23.68</v>
      </c>
      <c r="L31" s="917">
        <v>11</v>
      </c>
      <c r="M31" s="917">
        <v>87</v>
      </c>
      <c r="N31" s="918">
        <v>29</v>
      </c>
      <c r="O31" s="917" t="s">
        <v>4244</v>
      </c>
      <c r="P31" s="928" t="s">
        <v>4297</v>
      </c>
      <c r="Q31" s="919">
        <f t="shared" si="0"/>
        <v>-1</v>
      </c>
      <c r="R31" s="961">
        <f t="shared" si="0"/>
        <v>-23.68</v>
      </c>
      <c r="S31" s="919">
        <f t="shared" si="1"/>
        <v>0</v>
      </c>
      <c r="T31" s="961">
        <f t="shared" si="2"/>
        <v>0</v>
      </c>
      <c r="U31" s="965" t="s">
        <v>570</v>
      </c>
      <c r="V31" s="924" t="s">
        <v>570</v>
      </c>
      <c r="W31" s="924" t="s">
        <v>570</v>
      </c>
      <c r="X31" s="964" t="s">
        <v>570</v>
      </c>
      <c r="Y31" s="963"/>
    </row>
    <row r="32" spans="1:25" ht="14.4" customHeight="1" x14ac:dyDescent="0.3">
      <c r="A32" s="929" t="s">
        <v>4298</v>
      </c>
      <c r="B32" s="924"/>
      <c r="C32" s="925"/>
      <c r="D32" s="926"/>
      <c r="E32" s="927"/>
      <c r="F32" s="911"/>
      <c r="G32" s="912"/>
      <c r="H32" s="913">
        <v>1</v>
      </c>
      <c r="I32" s="914">
        <v>17.34</v>
      </c>
      <c r="J32" s="923">
        <v>24</v>
      </c>
      <c r="K32" s="916">
        <v>17.34</v>
      </c>
      <c r="L32" s="917">
        <v>7</v>
      </c>
      <c r="M32" s="917">
        <v>60</v>
      </c>
      <c r="N32" s="918">
        <v>20</v>
      </c>
      <c r="O32" s="917" t="s">
        <v>4244</v>
      </c>
      <c r="P32" s="928" t="s">
        <v>4299</v>
      </c>
      <c r="Q32" s="919">
        <f t="shared" si="0"/>
        <v>1</v>
      </c>
      <c r="R32" s="961">
        <f t="shared" si="0"/>
        <v>17.34</v>
      </c>
      <c r="S32" s="919">
        <f t="shared" si="1"/>
        <v>1</v>
      </c>
      <c r="T32" s="961">
        <f t="shared" si="2"/>
        <v>17.34</v>
      </c>
      <c r="U32" s="965">
        <v>20</v>
      </c>
      <c r="V32" s="924">
        <v>24</v>
      </c>
      <c r="W32" s="924">
        <v>4</v>
      </c>
      <c r="X32" s="964">
        <v>1.2</v>
      </c>
      <c r="Y32" s="963">
        <v>4</v>
      </c>
    </row>
    <row r="33" spans="1:25" ht="14.4" customHeight="1" x14ac:dyDescent="0.3">
      <c r="A33" s="929" t="s">
        <v>4300</v>
      </c>
      <c r="B33" s="924"/>
      <c r="C33" s="925"/>
      <c r="D33" s="926"/>
      <c r="E33" s="913">
        <v>1</v>
      </c>
      <c r="F33" s="914">
        <v>15.2</v>
      </c>
      <c r="G33" s="915">
        <v>11</v>
      </c>
      <c r="H33" s="917"/>
      <c r="I33" s="911"/>
      <c r="J33" s="912"/>
      <c r="K33" s="916">
        <v>16.940000000000001</v>
      </c>
      <c r="L33" s="917">
        <v>5</v>
      </c>
      <c r="M33" s="917">
        <v>72</v>
      </c>
      <c r="N33" s="918">
        <v>24</v>
      </c>
      <c r="O33" s="917" t="s">
        <v>4244</v>
      </c>
      <c r="P33" s="928" t="s">
        <v>4301</v>
      </c>
      <c r="Q33" s="919">
        <f t="shared" si="0"/>
        <v>0</v>
      </c>
      <c r="R33" s="961">
        <f t="shared" si="0"/>
        <v>0</v>
      </c>
      <c r="S33" s="919">
        <f t="shared" si="1"/>
        <v>-1</v>
      </c>
      <c r="T33" s="961">
        <f t="shared" si="2"/>
        <v>-15.2</v>
      </c>
      <c r="U33" s="965" t="s">
        <v>570</v>
      </c>
      <c r="V33" s="924" t="s">
        <v>570</v>
      </c>
      <c r="W33" s="924" t="s">
        <v>570</v>
      </c>
      <c r="X33" s="964" t="s">
        <v>570</v>
      </c>
      <c r="Y33" s="963"/>
    </row>
    <row r="34" spans="1:25" ht="14.4" customHeight="1" thickBot="1" x14ac:dyDescent="0.35">
      <c r="A34" s="945" t="s">
        <v>4302</v>
      </c>
      <c r="B34" s="946"/>
      <c r="C34" s="947"/>
      <c r="D34" s="948"/>
      <c r="E34" s="949"/>
      <c r="F34" s="950"/>
      <c r="G34" s="951"/>
      <c r="H34" s="952">
        <v>1</v>
      </c>
      <c r="I34" s="953">
        <v>4.42</v>
      </c>
      <c r="J34" s="954">
        <v>8</v>
      </c>
      <c r="K34" s="955">
        <v>4.42</v>
      </c>
      <c r="L34" s="956">
        <v>6</v>
      </c>
      <c r="M34" s="956">
        <v>57</v>
      </c>
      <c r="N34" s="957">
        <v>19</v>
      </c>
      <c r="O34" s="956" t="s">
        <v>4244</v>
      </c>
      <c r="P34" s="958" t="s">
        <v>4303</v>
      </c>
      <c r="Q34" s="959">
        <f t="shared" si="0"/>
        <v>1</v>
      </c>
      <c r="R34" s="962">
        <f t="shared" si="0"/>
        <v>4.42</v>
      </c>
      <c r="S34" s="959">
        <f t="shared" si="1"/>
        <v>1</v>
      </c>
      <c r="T34" s="962">
        <f t="shared" si="2"/>
        <v>4.42</v>
      </c>
      <c r="U34" s="969">
        <v>19</v>
      </c>
      <c r="V34" s="946">
        <v>8</v>
      </c>
      <c r="W34" s="946">
        <v>-11</v>
      </c>
      <c r="X34" s="970">
        <v>0.42105263157894735</v>
      </c>
      <c r="Y34" s="97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5:Q1048576">
    <cfRule type="cellIs" dxfId="14" priority="11" stopIfTrue="1" operator="lessThan">
      <formula>0</formula>
    </cfRule>
  </conditionalFormatting>
  <conditionalFormatting sqref="W35:W1048576">
    <cfRule type="cellIs" dxfId="13" priority="10" stopIfTrue="1" operator="greaterThan">
      <formula>0</formula>
    </cfRule>
  </conditionalFormatting>
  <conditionalFormatting sqref="X35:X1048576">
    <cfRule type="cellIs" dxfId="12" priority="9" stopIfTrue="1" operator="greaterThan">
      <formula>1</formula>
    </cfRule>
  </conditionalFormatting>
  <conditionalFormatting sqref="X35:X1048576">
    <cfRule type="cellIs" dxfId="11" priority="6" stopIfTrue="1" operator="greaterThan">
      <formula>1</formula>
    </cfRule>
  </conditionalFormatting>
  <conditionalFormatting sqref="W35:W1048576">
    <cfRule type="cellIs" dxfId="10" priority="7" stopIfTrue="1" operator="greaterThan">
      <formula>0</formula>
    </cfRule>
  </conditionalFormatting>
  <conditionalFormatting sqref="Q3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4">
    <cfRule type="cellIs" dxfId="7" priority="4" stopIfTrue="1" operator="lessThan">
      <formula>0</formula>
    </cfRule>
  </conditionalFormatting>
  <conditionalFormatting sqref="X5:X34">
    <cfRule type="cellIs" dxfId="6" priority="2" stopIfTrue="1" operator="greaterThan">
      <formula>1</formula>
    </cfRule>
  </conditionalFormatting>
  <conditionalFormatting sqref="W5:W34">
    <cfRule type="cellIs" dxfId="5" priority="3" stopIfTrue="1" operator="greaterThan">
      <formula>0</formula>
    </cfRule>
  </conditionalFormatting>
  <conditionalFormatting sqref="S5:S3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1667154</v>
      </c>
      <c r="C3" s="344">
        <f t="shared" ref="C3:L3" si="0">SUBTOTAL(9,C6:C1048576)</f>
        <v>7</v>
      </c>
      <c r="D3" s="344">
        <f t="shared" si="0"/>
        <v>1373149</v>
      </c>
      <c r="E3" s="344">
        <f t="shared" si="0"/>
        <v>4.3828217397988141</v>
      </c>
      <c r="F3" s="344">
        <f t="shared" si="0"/>
        <v>2040388</v>
      </c>
      <c r="G3" s="347">
        <f>IF(D3&lt;&gt;0,F3/D3,"")</f>
        <v>1.4859188624104158</v>
      </c>
      <c r="H3" s="343">
        <f t="shared" si="0"/>
        <v>38029.74</v>
      </c>
      <c r="I3" s="344">
        <f t="shared" si="0"/>
        <v>1</v>
      </c>
      <c r="J3" s="344">
        <f t="shared" si="0"/>
        <v>8892.15</v>
      </c>
      <c r="K3" s="344">
        <f t="shared" si="0"/>
        <v>0.23382095170779502</v>
      </c>
      <c r="L3" s="344">
        <f t="shared" si="0"/>
        <v>201170.21</v>
      </c>
      <c r="M3" s="345">
        <f>IF(J3&lt;&gt;0,L3/J3,"")</f>
        <v>22.623348683951576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72"/>
      <c r="B5" s="973">
        <v>2015</v>
      </c>
      <c r="C5" s="974"/>
      <c r="D5" s="974">
        <v>2018</v>
      </c>
      <c r="E5" s="974"/>
      <c r="F5" s="974">
        <v>2019</v>
      </c>
      <c r="G5" s="905" t="s">
        <v>2</v>
      </c>
      <c r="H5" s="973">
        <v>2015</v>
      </c>
      <c r="I5" s="974"/>
      <c r="J5" s="974">
        <v>2018</v>
      </c>
      <c r="K5" s="974"/>
      <c r="L5" s="974">
        <v>2019</v>
      </c>
      <c r="M5" s="905" t="s">
        <v>2</v>
      </c>
    </row>
    <row r="6" spans="1:13" ht="14.4" customHeight="1" x14ac:dyDescent="0.3">
      <c r="A6" s="856" t="s">
        <v>4305</v>
      </c>
      <c r="B6" s="887"/>
      <c r="C6" s="825"/>
      <c r="D6" s="887"/>
      <c r="E6" s="825"/>
      <c r="F6" s="887">
        <v>14515</v>
      </c>
      <c r="G6" s="830"/>
      <c r="H6" s="887"/>
      <c r="I6" s="825"/>
      <c r="J6" s="887"/>
      <c r="K6" s="825"/>
      <c r="L6" s="887">
        <v>9708.65</v>
      </c>
      <c r="M6" s="231"/>
    </row>
    <row r="7" spans="1:13" ht="14.4" customHeight="1" x14ac:dyDescent="0.3">
      <c r="A7" s="857" t="s">
        <v>3794</v>
      </c>
      <c r="B7" s="889">
        <v>179810</v>
      </c>
      <c r="C7" s="832">
        <v>1</v>
      </c>
      <c r="D7" s="889">
        <v>149564</v>
      </c>
      <c r="E7" s="832">
        <v>0.83178911072799067</v>
      </c>
      <c r="F7" s="889">
        <v>217751</v>
      </c>
      <c r="G7" s="837">
        <v>1.2110060619542851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4306</v>
      </c>
      <c r="B8" s="889">
        <v>837588</v>
      </c>
      <c r="C8" s="832">
        <v>1</v>
      </c>
      <c r="D8" s="889">
        <v>730469</v>
      </c>
      <c r="E8" s="832">
        <v>0.87211015439571726</v>
      </c>
      <c r="F8" s="889">
        <v>965599</v>
      </c>
      <c r="G8" s="837">
        <v>1.1528328963643224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4307</v>
      </c>
      <c r="B9" s="889">
        <v>272026</v>
      </c>
      <c r="C9" s="832">
        <v>1</v>
      </c>
      <c r="D9" s="889">
        <v>168551</v>
      </c>
      <c r="E9" s="832">
        <v>0.61961356635027531</v>
      </c>
      <c r="F9" s="889">
        <v>407839</v>
      </c>
      <c r="G9" s="837">
        <v>1.4992647761611022</v>
      </c>
      <c r="H9" s="889">
        <v>38029.74</v>
      </c>
      <c r="I9" s="832">
        <v>1</v>
      </c>
      <c r="J9" s="889">
        <v>8892.15</v>
      </c>
      <c r="K9" s="832">
        <v>0.23382095170779502</v>
      </c>
      <c r="L9" s="889">
        <v>191461.56</v>
      </c>
      <c r="M9" s="838">
        <v>5.034521929416294</v>
      </c>
    </row>
    <row r="10" spans="1:13" ht="14.4" customHeight="1" x14ac:dyDescent="0.3">
      <c r="A10" s="857" t="s">
        <v>4308</v>
      </c>
      <c r="B10" s="889">
        <v>109055</v>
      </c>
      <c r="C10" s="832">
        <v>1</v>
      </c>
      <c r="D10" s="889">
        <v>63435</v>
      </c>
      <c r="E10" s="832">
        <v>0.58167896932740359</v>
      </c>
      <c r="F10" s="889">
        <v>72071</v>
      </c>
      <c r="G10" s="837">
        <v>0.66086836917151892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4309</v>
      </c>
      <c r="B11" s="889">
        <v>44483</v>
      </c>
      <c r="C11" s="832">
        <v>1</v>
      </c>
      <c r="D11" s="889">
        <v>12802</v>
      </c>
      <c r="E11" s="832">
        <v>0.28779533754468001</v>
      </c>
      <c r="F11" s="889">
        <v>45534</v>
      </c>
      <c r="G11" s="837">
        <v>1.0236270035743993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4310</v>
      </c>
      <c r="B12" s="889">
        <v>208708</v>
      </c>
      <c r="C12" s="832">
        <v>1</v>
      </c>
      <c r="D12" s="889">
        <v>248328</v>
      </c>
      <c r="E12" s="832">
        <v>1.1898346014527474</v>
      </c>
      <c r="F12" s="889">
        <v>304204</v>
      </c>
      <c r="G12" s="837">
        <v>1.4575579278226038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4311</v>
      </c>
      <c r="B13" s="891">
        <v>15484</v>
      </c>
      <c r="C13" s="840">
        <v>1</v>
      </c>
      <c r="D13" s="891"/>
      <c r="E13" s="840"/>
      <c r="F13" s="891">
        <v>12875</v>
      </c>
      <c r="G13" s="845">
        <v>0.83150348747093772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4820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20609.57</v>
      </c>
      <c r="G3" s="211">
        <f t="shared" si="0"/>
        <v>1705183.7400000002</v>
      </c>
      <c r="H3" s="212"/>
      <c r="I3" s="212"/>
      <c r="J3" s="207">
        <f t="shared" si="0"/>
        <v>16341.330000000002</v>
      </c>
      <c r="K3" s="211">
        <f t="shared" si="0"/>
        <v>1382041.15</v>
      </c>
      <c r="L3" s="212"/>
      <c r="M3" s="212"/>
      <c r="N3" s="207">
        <f t="shared" si="0"/>
        <v>21642.13</v>
      </c>
      <c r="O3" s="211">
        <f t="shared" si="0"/>
        <v>2241558.2100000004</v>
      </c>
      <c r="P3" s="177">
        <f>IF(K3=0,"",O3/K3)</f>
        <v>1.6219185731191872</v>
      </c>
      <c r="Q3" s="209">
        <f>IF(N3=0,"",O3/N3)</f>
        <v>103.57382614372986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4312</v>
      </c>
      <c r="B6" s="825" t="s">
        <v>4313</v>
      </c>
      <c r="C6" s="825" t="s">
        <v>3666</v>
      </c>
      <c r="D6" s="825" t="s">
        <v>4314</v>
      </c>
      <c r="E6" s="825" t="s">
        <v>4315</v>
      </c>
      <c r="F6" s="225"/>
      <c r="G6" s="225"/>
      <c r="H6" s="225"/>
      <c r="I6" s="225"/>
      <c r="J6" s="225"/>
      <c r="K6" s="225"/>
      <c r="L6" s="225"/>
      <c r="M6" s="225"/>
      <c r="N6" s="225">
        <v>0.4</v>
      </c>
      <c r="O6" s="225">
        <v>262.20999999999998</v>
      </c>
      <c r="P6" s="830"/>
      <c r="Q6" s="848">
        <v>655.52499999999986</v>
      </c>
    </row>
    <row r="7" spans="1:17" ht="14.4" customHeight="1" x14ac:dyDescent="0.3">
      <c r="A7" s="831" t="s">
        <v>4312</v>
      </c>
      <c r="B7" s="832" t="s">
        <v>4313</v>
      </c>
      <c r="C7" s="832" t="s">
        <v>4060</v>
      </c>
      <c r="D7" s="832" t="s">
        <v>4316</v>
      </c>
      <c r="E7" s="832" t="s">
        <v>4317</v>
      </c>
      <c r="F7" s="849"/>
      <c r="G7" s="849"/>
      <c r="H7" s="849"/>
      <c r="I7" s="849"/>
      <c r="J7" s="849"/>
      <c r="K7" s="849"/>
      <c r="L7" s="849"/>
      <c r="M7" s="849"/>
      <c r="N7" s="849">
        <v>278</v>
      </c>
      <c r="O7" s="849">
        <v>9446.44</v>
      </c>
      <c r="P7" s="837"/>
      <c r="Q7" s="850">
        <v>33.980000000000004</v>
      </c>
    </row>
    <row r="8" spans="1:17" ht="14.4" customHeight="1" x14ac:dyDescent="0.3">
      <c r="A8" s="831" t="s">
        <v>4312</v>
      </c>
      <c r="B8" s="832" t="s">
        <v>4313</v>
      </c>
      <c r="C8" s="832" t="s">
        <v>3661</v>
      </c>
      <c r="D8" s="832" t="s">
        <v>4318</v>
      </c>
      <c r="E8" s="832" t="s">
        <v>4319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14515</v>
      </c>
      <c r="P8" s="837"/>
      <c r="Q8" s="850">
        <v>14515</v>
      </c>
    </row>
    <row r="9" spans="1:17" ht="14.4" customHeight="1" x14ac:dyDescent="0.3">
      <c r="A9" s="831" t="s">
        <v>4239</v>
      </c>
      <c r="B9" s="832" t="s">
        <v>4320</v>
      </c>
      <c r="C9" s="832" t="s">
        <v>3661</v>
      </c>
      <c r="D9" s="832" t="s">
        <v>4321</v>
      </c>
      <c r="E9" s="832" t="s">
        <v>4322</v>
      </c>
      <c r="F9" s="849">
        <v>1</v>
      </c>
      <c r="G9" s="849">
        <v>23</v>
      </c>
      <c r="H9" s="849">
        <v>1</v>
      </c>
      <c r="I9" s="849">
        <v>23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4239</v>
      </c>
      <c r="B10" s="832" t="s">
        <v>4320</v>
      </c>
      <c r="C10" s="832" t="s">
        <v>3661</v>
      </c>
      <c r="D10" s="832" t="s">
        <v>4323</v>
      </c>
      <c r="E10" s="832" t="s">
        <v>4324</v>
      </c>
      <c r="F10" s="849">
        <v>3</v>
      </c>
      <c r="G10" s="849">
        <v>1122</v>
      </c>
      <c r="H10" s="849">
        <v>1</v>
      </c>
      <c r="I10" s="849">
        <v>374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4239</v>
      </c>
      <c r="B11" s="832" t="s">
        <v>4325</v>
      </c>
      <c r="C11" s="832" t="s">
        <v>3661</v>
      </c>
      <c r="D11" s="832" t="s">
        <v>4326</v>
      </c>
      <c r="E11" s="832" t="s">
        <v>4327</v>
      </c>
      <c r="F11" s="849">
        <v>1</v>
      </c>
      <c r="G11" s="849">
        <v>508</v>
      </c>
      <c r="H11" s="849">
        <v>1</v>
      </c>
      <c r="I11" s="849">
        <v>508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4239</v>
      </c>
      <c r="B12" s="832" t="s">
        <v>4325</v>
      </c>
      <c r="C12" s="832" t="s">
        <v>3661</v>
      </c>
      <c r="D12" s="832" t="s">
        <v>4328</v>
      </c>
      <c r="E12" s="832" t="s">
        <v>4329</v>
      </c>
      <c r="F12" s="849">
        <v>126</v>
      </c>
      <c r="G12" s="849">
        <v>44604</v>
      </c>
      <c r="H12" s="849">
        <v>1</v>
      </c>
      <c r="I12" s="849">
        <v>354</v>
      </c>
      <c r="J12" s="849">
        <v>170</v>
      </c>
      <c r="K12" s="849">
        <v>60180</v>
      </c>
      <c r="L12" s="849">
        <v>1.3492063492063493</v>
      </c>
      <c r="M12" s="849">
        <v>354</v>
      </c>
      <c r="N12" s="849">
        <v>253</v>
      </c>
      <c r="O12" s="849">
        <v>89815</v>
      </c>
      <c r="P12" s="837">
        <v>2.0136086449645774</v>
      </c>
      <c r="Q12" s="850">
        <v>355</v>
      </c>
    </row>
    <row r="13" spans="1:17" ht="14.4" customHeight="1" x14ac:dyDescent="0.3">
      <c r="A13" s="831" t="s">
        <v>4239</v>
      </c>
      <c r="B13" s="832" t="s">
        <v>4325</v>
      </c>
      <c r="C13" s="832" t="s">
        <v>3661</v>
      </c>
      <c r="D13" s="832" t="s">
        <v>4330</v>
      </c>
      <c r="E13" s="832" t="s">
        <v>4331</v>
      </c>
      <c r="F13" s="849">
        <v>90</v>
      </c>
      <c r="G13" s="849">
        <v>5850</v>
      </c>
      <c r="H13" s="849">
        <v>1</v>
      </c>
      <c r="I13" s="849">
        <v>65</v>
      </c>
      <c r="J13" s="849">
        <v>72</v>
      </c>
      <c r="K13" s="849">
        <v>4680</v>
      </c>
      <c r="L13" s="849">
        <v>0.8</v>
      </c>
      <c r="M13" s="849">
        <v>65</v>
      </c>
      <c r="N13" s="849">
        <v>98</v>
      </c>
      <c r="O13" s="849">
        <v>6370</v>
      </c>
      <c r="P13" s="837">
        <v>1.0888888888888888</v>
      </c>
      <c r="Q13" s="850">
        <v>65</v>
      </c>
    </row>
    <row r="14" spans="1:17" ht="14.4" customHeight="1" x14ac:dyDescent="0.3">
      <c r="A14" s="831" t="s">
        <v>4239</v>
      </c>
      <c r="B14" s="832" t="s">
        <v>4325</v>
      </c>
      <c r="C14" s="832" t="s">
        <v>3661</v>
      </c>
      <c r="D14" s="832" t="s">
        <v>4332</v>
      </c>
      <c r="E14" s="832" t="s">
        <v>4333</v>
      </c>
      <c r="F14" s="849">
        <v>23</v>
      </c>
      <c r="G14" s="849">
        <v>552</v>
      </c>
      <c r="H14" s="849">
        <v>1</v>
      </c>
      <c r="I14" s="849">
        <v>24</v>
      </c>
      <c r="J14" s="849">
        <v>3</v>
      </c>
      <c r="K14" s="849">
        <v>72</v>
      </c>
      <c r="L14" s="849">
        <v>0.13043478260869565</v>
      </c>
      <c r="M14" s="849">
        <v>24</v>
      </c>
      <c r="N14" s="849">
        <v>14</v>
      </c>
      <c r="O14" s="849">
        <v>364</v>
      </c>
      <c r="P14" s="837">
        <v>0.65942028985507251</v>
      </c>
      <c r="Q14" s="850">
        <v>26</v>
      </c>
    </row>
    <row r="15" spans="1:17" ht="14.4" customHeight="1" x14ac:dyDescent="0.3">
      <c r="A15" s="831" t="s">
        <v>4239</v>
      </c>
      <c r="B15" s="832" t="s">
        <v>4325</v>
      </c>
      <c r="C15" s="832" t="s">
        <v>3661</v>
      </c>
      <c r="D15" s="832" t="s">
        <v>4334</v>
      </c>
      <c r="E15" s="832" t="s">
        <v>4335</v>
      </c>
      <c r="F15" s="849">
        <v>59</v>
      </c>
      <c r="G15" s="849">
        <v>3245</v>
      </c>
      <c r="H15" s="849">
        <v>1</v>
      </c>
      <c r="I15" s="849">
        <v>55</v>
      </c>
      <c r="J15" s="849">
        <v>58</v>
      </c>
      <c r="K15" s="849">
        <v>3190</v>
      </c>
      <c r="L15" s="849">
        <v>0.98305084745762716</v>
      </c>
      <c r="M15" s="849">
        <v>55</v>
      </c>
      <c r="N15" s="849">
        <v>78</v>
      </c>
      <c r="O15" s="849">
        <v>4290</v>
      </c>
      <c r="P15" s="837">
        <v>1.3220338983050848</v>
      </c>
      <c r="Q15" s="850">
        <v>55</v>
      </c>
    </row>
    <row r="16" spans="1:17" ht="14.4" customHeight="1" x14ac:dyDescent="0.3">
      <c r="A16" s="831" t="s">
        <v>4239</v>
      </c>
      <c r="B16" s="832" t="s">
        <v>4325</v>
      </c>
      <c r="C16" s="832" t="s">
        <v>3661</v>
      </c>
      <c r="D16" s="832" t="s">
        <v>4336</v>
      </c>
      <c r="E16" s="832" t="s">
        <v>4337</v>
      </c>
      <c r="F16" s="849">
        <v>469</v>
      </c>
      <c r="G16" s="849">
        <v>36113</v>
      </c>
      <c r="H16" s="849">
        <v>1</v>
      </c>
      <c r="I16" s="849">
        <v>77</v>
      </c>
      <c r="J16" s="849">
        <v>325</v>
      </c>
      <c r="K16" s="849">
        <v>25025</v>
      </c>
      <c r="L16" s="849">
        <v>0.69296375266524524</v>
      </c>
      <c r="M16" s="849">
        <v>77</v>
      </c>
      <c r="N16" s="849">
        <v>458</v>
      </c>
      <c r="O16" s="849">
        <v>35724</v>
      </c>
      <c r="P16" s="837">
        <v>0.98922825575277595</v>
      </c>
      <c r="Q16" s="850">
        <v>78</v>
      </c>
    </row>
    <row r="17" spans="1:17" ht="14.4" customHeight="1" x14ac:dyDescent="0.3">
      <c r="A17" s="831" t="s">
        <v>4239</v>
      </c>
      <c r="B17" s="832" t="s">
        <v>4325</v>
      </c>
      <c r="C17" s="832" t="s">
        <v>3661</v>
      </c>
      <c r="D17" s="832" t="s">
        <v>4338</v>
      </c>
      <c r="E17" s="832" t="s">
        <v>4339</v>
      </c>
      <c r="F17" s="849">
        <v>51</v>
      </c>
      <c r="G17" s="849">
        <v>1224</v>
      </c>
      <c r="H17" s="849">
        <v>1</v>
      </c>
      <c r="I17" s="849">
        <v>24</v>
      </c>
      <c r="J17" s="849">
        <v>43</v>
      </c>
      <c r="K17" s="849">
        <v>1032</v>
      </c>
      <c r="L17" s="849">
        <v>0.84313725490196079</v>
      </c>
      <c r="M17" s="849">
        <v>24</v>
      </c>
      <c r="N17" s="849">
        <v>38</v>
      </c>
      <c r="O17" s="849">
        <v>912</v>
      </c>
      <c r="P17" s="837">
        <v>0.74509803921568629</v>
      </c>
      <c r="Q17" s="850">
        <v>24</v>
      </c>
    </row>
    <row r="18" spans="1:17" ht="14.4" customHeight="1" x14ac:dyDescent="0.3">
      <c r="A18" s="831" t="s">
        <v>4239</v>
      </c>
      <c r="B18" s="832" t="s">
        <v>4325</v>
      </c>
      <c r="C18" s="832" t="s">
        <v>3661</v>
      </c>
      <c r="D18" s="832" t="s">
        <v>4340</v>
      </c>
      <c r="E18" s="832" t="s">
        <v>4341</v>
      </c>
      <c r="F18" s="849">
        <v>3</v>
      </c>
      <c r="G18" s="849">
        <v>198</v>
      </c>
      <c r="H18" s="849">
        <v>1</v>
      </c>
      <c r="I18" s="849">
        <v>66</v>
      </c>
      <c r="J18" s="849">
        <v>18</v>
      </c>
      <c r="K18" s="849">
        <v>1188</v>
      </c>
      <c r="L18" s="849">
        <v>6</v>
      </c>
      <c r="M18" s="849">
        <v>66</v>
      </c>
      <c r="N18" s="849">
        <v>4</v>
      </c>
      <c r="O18" s="849">
        <v>264</v>
      </c>
      <c r="P18" s="837">
        <v>1.3333333333333333</v>
      </c>
      <c r="Q18" s="850">
        <v>66</v>
      </c>
    </row>
    <row r="19" spans="1:17" ht="14.4" customHeight="1" x14ac:dyDescent="0.3">
      <c r="A19" s="831" t="s">
        <v>4239</v>
      </c>
      <c r="B19" s="832" t="s">
        <v>4325</v>
      </c>
      <c r="C19" s="832" t="s">
        <v>3661</v>
      </c>
      <c r="D19" s="832" t="s">
        <v>4342</v>
      </c>
      <c r="E19" s="832" t="s">
        <v>4343</v>
      </c>
      <c r="F19" s="849">
        <v>65</v>
      </c>
      <c r="G19" s="849">
        <v>22750</v>
      </c>
      <c r="H19" s="849">
        <v>1</v>
      </c>
      <c r="I19" s="849">
        <v>350</v>
      </c>
      <c r="J19" s="849"/>
      <c r="K19" s="849"/>
      <c r="L19" s="849"/>
      <c r="M19" s="849"/>
      <c r="N19" s="849">
        <v>7</v>
      </c>
      <c r="O19" s="849">
        <v>2457</v>
      </c>
      <c r="P19" s="837">
        <v>0.108</v>
      </c>
      <c r="Q19" s="850">
        <v>351</v>
      </c>
    </row>
    <row r="20" spans="1:17" ht="14.4" customHeight="1" x14ac:dyDescent="0.3">
      <c r="A20" s="831" t="s">
        <v>4239</v>
      </c>
      <c r="B20" s="832" t="s">
        <v>4325</v>
      </c>
      <c r="C20" s="832" t="s">
        <v>3661</v>
      </c>
      <c r="D20" s="832" t="s">
        <v>4344</v>
      </c>
      <c r="E20" s="832" t="s">
        <v>4345</v>
      </c>
      <c r="F20" s="849">
        <v>23</v>
      </c>
      <c r="G20" s="849">
        <v>575</v>
      </c>
      <c r="H20" s="849">
        <v>1</v>
      </c>
      <c r="I20" s="849">
        <v>25</v>
      </c>
      <c r="J20" s="849">
        <v>22</v>
      </c>
      <c r="K20" s="849">
        <v>550</v>
      </c>
      <c r="L20" s="849">
        <v>0.95652173913043481</v>
      </c>
      <c r="M20" s="849">
        <v>25</v>
      </c>
      <c r="N20" s="849">
        <v>22</v>
      </c>
      <c r="O20" s="849">
        <v>550</v>
      </c>
      <c r="P20" s="837">
        <v>0.95652173913043481</v>
      </c>
      <c r="Q20" s="850">
        <v>25</v>
      </c>
    </row>
    <row r="21" spans="1:17" ht="14.4" customHeight="1" x14ac:dyDescent="0.3">
      <c r="A21" s="831" t="s">
        <v>4239</v>
      </c>
      <c r="B21" s="832" t="s">
        <v>4325</v>
      </c>
      <c r="C21" s="832" t="s">
        <v>3661</v>
      </c>
      <c r="D21" s="832" t="s">
        <v>4346</v>
      </c>
      <c r="E21" s="832" t="s">
        <v>4347</v>
      </c>
      <c r="F21" s="849">
        <v>76</v>
      </c>
      <c r="G21" s="849">
        <v>13756</v>
      </c>
      <c r="H21" s="849">
        <v>1</v>
      </c>
      <c r="I21" s="849">
        <v>181</v>
      </c>
      <c r="J21" s="849">
        <v>59</v>
      </c>
      <c r="K21" s="849">
        <v>10679</v>
      </c>
      <c r="L21" s="849">
        <v>0.77631578947368418</v>
      </c>
      <c r="M21" s="849">
        <v>181</v>
      </c>
      <c r="N21" s="849">
        <v>117</v>
      </c>
      <c r="O21" s="849">
        <v>21177</v>
      </c>
      <c r="P21" s="837">
        <v>1.5394736842105263</v>
      </c>
      <c r="Q21" s="850">
        <v>181</v>
      </c>
    </row>
    <row r="22" spans="1:17" ht="14.4" customHeight="1" x14ac:dyDescent="0.3">
      <c r="A22" s="831" t="s">
        <v>4239</v>
      </c>
      <c r="B22" s="832" t="s">
        <v>4325</v>
      </c>
      <c r="C22" s="832" t="s">
        <v>3661</v>
      </c>
      <c r="D22" s="832" t="s">
        <v>4348</v>
      </c>
      <c r="E22" s="832" t="s">
        <v>4349</v>
      </c>
      <c r="F22" s="849">
        <v>91</v>
      </c>
      <c r="G22" s="849">
        <v>23114</v>
      </c>
      <c r="H22" s="849">
        <v>1</v>
      </c>
      <c r="I22" s="849">
        <v>254</v>
      </c>
      <c r="J22" s="849">
        <v>88</v>
      </c>
      <c r="K22" s="849">
        <v>22352</v>
      </c>
      <c r="L22" s="849">
        <v>0.96703296703296704</v>
      </c>
      <c r="M22" s="849">
        <v>254</v>
      </c>
      <c r="N22" s="849">
        <v>106</v>
      </c>
      <c r="O22" s="849">
        <v>26924</v>
      </c>
      <c r="P22" s="837">
        <v>1.1648351648351649</v>
      </c>
      <c r="Q22" s="850">
        <v>254</v>
      </c>
    </row>
    <row r="23" spans="1:17" ht="14.4" customHeight="1" x14ac:dyDescent="0.3">
      <c r="A23" s="831" t="s">
        <v>4239</v>
      </c>
      <c r="B23" s="832" t="s">
        <v>4325</v>
      </c>
      <c r="C23" s="832" t="s">
        <v>3661</v>
      </c>
      <c r="D23" s="832" t="s">
        <v>4350</v>
      </c>
      <c r="E23" s="832" t="s">
        <v>4351</v>
      </c>
      <c r="F23" s="849">
        <v>83</v>
      </c>
      <c r="G23" s="849">
        <v>18011</v>
      </c>
      <c r="H23" s="849">
        <v>1</v>
      </c>
      <c r="I23" s="849">
        <v>217</v>
      </c>
      <c r="J23" s="849">
        <v>77</v>
      </c>
      <c r="K23" s="849">
        <v>16709</v>
      </c>
      <c r="L23" s="849">
        <v>0.92771084337349397</v>
      </c>
      <c r="M23" s="849">
        <v>217</v>
      </c>
      <c r="N23" s="849">
        <v>81</v>
      </c>
      <c r="O23" s="849">
        <v>17577</v>
      </c>
      <c r="P23" s="837">
        <v>0.97590361445783136</v>
      </c>
      <c r="Q23" s="850">
        <v>217</v>
      </c>
    </row>
    <row r="24" spans="1:17" ht="14.4" customHeight="1" x14ac:dyDescent="0.3">
      <c r="A24" s="831" t="s">
        <v>4239</v>
      </c>
      <c r="B24" s="832" t="s">
        <v>4325</v>
      </c>
      <c r="C24" s="832" t="s">
        <v>3661</v>
      </c>
      <c r="D24" s="832" t="s">
        <v>4352</v>
      </c>
      <c r="E24" s="832" t="s">
        <v>4353</v>
      </c>
      <c r="F24" s="849">
        <v>2</v>
      </c>
      <c r="G24" s="849">
        <v>74</v>
      </c>
      <c r="H24" s="849">
        <v>1</v>
      </c>
      <c r="I24" s="849">
        <v>37</v>
      </c>
      <c r="J24" s="849">
        <v>17</v>
      </c>
      <c r="K24" s="849">
        <v>629</v>
      </c>
      <c r="L24" s="849">
        <v>8.5</v>
      </c>
      <c r="M24" s="849">
        <v>37</v>
      </c>
      <c r="N24" s="849">
        <v>1</v>
      </c>
      <c r="O24" s="849">
        <v>37</v>
      </c>
      <c r="P24" s="837">
        <v>0.5</v>
      </c>
      <c r="Q24" s="850">
        <v>37</v>
      </c>
    </row>
    <row r="25" spans="1:17" ht="14.4" customHeight="1" x14ac:dyDescent="0.3">
      <c r="A25" s="831" t="s">
        <v>4239</v>
      </c>
      <c r="B25" s="832" t="s">
        <v>4325</v>
      </c>
      <c r="C25" s="832" t="s">
        <v>3661</v>
      </c>
      <c r="D25" s="832" t="s">
        <v>4354</v>
      </c>
      <c r="E25" s="832" t="s">
        <v>4355</v>
      </c>
      <c r="F25" s="849">
        <v>29</v>
      </c>
      <c r="G25" s="849">
        <v>1450</v>
      </c>
      <c r="H25" s="849">
        <v>1</v>
      </c>
      <c r="I25" s="849">
        <v>50</v>
      </c>
      <c r="J25" s="849">
        <v>7</v>
      </c>
      <c r="K25" s="849">
        <v>350</v>
      </c>
      <c r="L25" s="849">
        <v>0.2413793103448276</v>
      </c>
      <c r="M25" s="849">
        <v>50</v>
      </c>
      <c r="N25" s="849">
        <v>32</v>
      </c>
      <c r="O25" s="849">
        <v>1600</v>
      </c>
      <c r="P25" s="837">
        <v>1.103448275862069</v>
      </c>
      <c r="Q25" s="850">
        <v>50</v>
      </c>
    </row>
    <row r="26" spans="1:17" ht="14.4" customHeight="1" x14ac:dyDescent="0.3">
      <c r="A26" s="831" t="s">
        <v>4239</v>
      </c>
      <c r="B26" s="832" t="s">
        <v>4325</v>
      </c>
      <c r="C26" s="832" t="s">
        <v>3661</v>
      </c>
      <c r="D26" s="832" t="s">
        <v>4356</v>
      </c>
      <c r="E26" s="832" t="s">
        <v>4357</v>
      </c>
      <c r="F26" s="849">
        <v>1</v>
      </c>
      <c r="G26" s="849">
        <v>329</v>
      </c>
      <c r="H26" s="849">
        <v>1</v>
      </c>
      <c r="I26" s="849">
        <v>329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4239</v>
      </c>
      <c r="B27" s="832" t="s">
        <v>4325</v>
      </c>
      <c r="C27" s="832" t="s">
        <v>3661</v>
      </c>
      <c r="D27" s="832" t="s">
        <v>4358</v>
      </c>
      <c r="E27" s="832" t="s">
        <v>4359</v>
      </c>
      <c r="F27" s="849">
        <v>1</v>
      </c>
      <c r="G27" s="849">
        <v>232</v>
      </c>
      <c r="H27" s="849">
        <v>1</v>
      </c>
      <c r="I27" s="849">
        <v>232</v>
      </c>
      <c r="J27" s="849"/>
      <c r="K27" s="849"/>
      <c r="L27" s="849"/>
      <c r="M27" s="849"/>
      <c r="N27" s="849">
        <v>2</v>
      </c>
      <c r="O27" s="849">
        <v>464</v>
      </c>
      <c r="P27" s="837">
        <v>2</v>
      </c>
      <c r="Q27" s="850">
        <v>232</v>
      </c>
    </row>
    <row r="28" spans="1:17" ht="14.4" customHeight="1" x14ac:dyDescent="0.3">
      <c r="A28" s="831" t="s">
        <v>4239</v>
      </c>
      <c r="B28" s="832" t="s">
        <v>4325</v>
      </c>
      <c r="C28" s="832" t="s">
        <v>3661</v>
      </c>
      <c r="D28" s="832" t="s">
        <v>4360</v>
      </c>
      <c r="E28" s="832" t="s">
        <v>4361</v>
      </c>
      <c r="F28" s="849">
        <v>1</v>
      </c>
      <c r="G28" s="849">
        <v>224</v>
      </c>
      <c r="H28" s="849">
        <v>1</v>
      </c>
      <c r="I28" s="849">
        <v>224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4239</v>
      </c>
      <c r="B29" s="832" t="s">
        <v>4325</v>
      </c>
      <c r="C29" s="832" t="s">
        <v>3661</v>
      </c>
      <c r="D29" s="832" t="s">
        <v>4362</v>
      </c>
      <c r="E29" s="832" t="s">
        <v>4363</v>
      </c>
      <c r="F29" s="849">
        <v>24</v>
      </c>
      <c r="G29" s="849">
        <v>5856</v>
      </c>
      <c r="H29" s="849">
        <v>1</v>
      </c>
      <c r="I29" s="849">
        <v>244</v>
      </c>
      <c r="J29" s="849">
        <v>12</v>
      </c>
      <c r="K29" s="849">
        <v>2928</v>
      </c>
      <c r="L29" s="849">
        <v>0.5</v>
      </c>
      <c r="M29" s="849">
        <v>244</v>
      </c>
      <c r="N29" s="849">
        <v>36</v>
      </c>
      <c r="O29" s="849">
        <v>8820</v>
      </c>
      <c r="P29" s="837">
        <v>1.5061475409836065</v>
      </c>
      <c r="Q29" s="850">
        <v>245</v>
      </c>
    </row>
    <row r="30" spans="1:17" ht="14.4" customHeight="1" x14ac:dyDescent="0.3">
      <c r="A30" s="831" t="s">
        <v>4239</v>
      </c>
      <c r="B30" s="832" t="s">
        <v>4325</v>
      </c>
      <c r="C30" s="832" t="s">
        <v>3661</v>
      </c>
      <c r="D30" s="832" t="s">
        <v>4364</v>
      </c>
      <c r="E30" s="832" t="s">
        <v>4365</v>
      </c>
      <c r="F30" s="849"/>
      <c r="G30" s="849"/>
      <c r="H30" s="849"/>
      <c r="I30" s="849"/>
      <c r="J30" s="849"/>
      <c r="K30" s="849"/>
      <c r="L30" s="849"/>
      <c r="M30" s="849"/>
      <c r="N30" s="849">
        <v>2</v>
      </c>
      <c r="O30" s="849">
        <v>406</v>
      </c>
      <c r="P30" s="837"/>
      <c r="Q30" s="850">
        <v>203</v>
      </c>
    </row>
    <row r="31" spans="1:17" ht="14.4" customHeight="1" x14ac:dyDescent="0.3">
      <c r="A31" s="831" t="s">
        <v>4366</v>
      </c>
      <c r="B31" s="832" t="s">
        <v>4367</v>
      </c>
      <c r="C31" s="832" t="s">
        <v>3661</v>
      </c>
      <c r="D31" s="832" t="s">
        <v>4368</v>
      </c>
      <c r="E31" s="832" t="s">
        <v>4369</v>
      </c>
      <c r="F31" s="849">
        <v>121</v>
      </c>
      <c r="G31" s="849">
        <v>3267</v>
      </c>
      <c r="H31" s="849">
        <v>1</v>
      </c>
      <c r="I31" s="849">
        <v>27</v>
      </c>
      <c r="J31" s="849">
        <v>87</v>
      </c>
      <c r="K31" s="849">
        <v>2349</v>
      </c>
      <c r="L31" s="849">
        <v>0.71900826446280997</v>
      </c>
      <c r="M31" s="849">
        <v>27</v>
      </c>
      <c r="N31" s="849">
        <v>130</v>
      </c>
      <c r="O31" s="849">
        <v>3640</v>
      </c>
      <c r="P31" s="837">
        <v>1.1141720232629324</v>
      </c>
      <c r="Q31" s="850">
        <v>28</v>
      </c>
    </row>
    <row r="32" spans="1:17" ht="14.4" customHeight="1" x14ac:dyDescent="0.3">
      <c r="A32" s="831" t="s">
        <v>4366</v>
      </c>
      <c r="B32" s="832" t="s">
        <v>4367</v>
      </c>
      <c r="C32" s="832" t="s">
        <v>3661</v>
      </c>
      <c r="D32" s="832" t="s">
        <v>4370</v>
      </c>
      <c r="E32" s="832" t="s">
        <v>4371</v>
      </c>
      <c r="F32" s="849">
        <v>45</v>
      </c>
      <c r="G32" s="849">
        <v>2430</v>
      </c>
      <c r="H32" s="849">
        <v>1</v>
      </c>
      <c r="I32" s="849">
        <v>54</v>
      </c>
      <c r="J32" s="849">
        <v>18</v>
      </c>
      <c r="K32" s="849">
        <v>972</v>
      </c>
      <c r="L32" s="849">
        <v>0.4</v>
      </c>
      <c r="M32" s="849">
        <v>54</v>
      </c>
      <c r="N32" s="849">
        <v>56</v>
      </c>
      <c r="O32" s="849">
        <v>3024</v>
      </c>
      <c r="P32" s="837">
        <v>1.2444444444444445</v>
      </c>
      <c r="Q32" s="850">
        <v>54</v>
      </c>
    </row>
    <row r="33" spans="1:17" ht="14.4" customHeight="1" x14ac:dyDescent="0.3">
      <c r="A33" s="831" t="s">
        <v>4366</v>
      </c>
      <c r="B33" s="832" t="s">
        <v>4367</v>
      </c>
      <c r="C33" s="832" t="s">
        <v>3661</v>
      </c>
      <c r="D33" s="832" t="s">
        <v>4372</v>
      </c>
      <c r="E33" s="832" t="s">
        <v>4373</v>
      </c>
      <c r="F33" s="849">
        <v>133</v>
      </c>
      <c r="G33" s="849">
        <v>3192</v>
      </c>
      <c r="H33" s="849">
        <v>1</v>
      </c>
      <c r="I33" s="849">
        <v>24</v>
      </c>
      <c r="J33" s="849">
        <v>132</v>
      </c>
      <c r="K33" s="849">
        <v>3168</v>
      </c>
      <c r="L33" s="849">
        <v>0.99248120300751874</v>
      </c>
      <c r="M33" s="849">
        <v>24</v>
      </c>
      <c r="N33" s="849">
        <v>162</v>
      </c>
      <c r="O33" s="849">
        <v>3888</v>
      </c>
      <c r="P33" s="837">
        <v>1.2180451127819549</v>
      </c>
      <c r="Q33" s="850">
        <v>24</v>
      </c>
    </row>
    <row r="34" spans="1:17" ht="14.4" customHeight="1" x14ac:dyDescent="0.3">
      <c r="A34" s="831" t="s">
        <v>4366</v>
      </c>
      <c r="B34" s="832" t="s">
        <v>4367</v>
      </c>
      <c r="C34" s="832" t="s">
        <v>3661</v>
      </c>
      <c r="D34" s="832" t="s">
        <v>4374</v>
      </c>
      <c r="E34" s="832" t="s">
        <v>4375</v>
      </c>
      <c r="F34" s="849">
        <v>202</v>
      </c>
      <c r="G34" s="849">
        <v>5454</v>
      </c>
      <c r="H34" s="849">
        <v>1</v>
      </c>
      <c r="I34" s="849">
        <v>27</v>
      </c>
      <c r="J34" s="849">
        <v>173</v>
      </c>
      <c r="K34" s="849">
        <v>4671</v>
      </c>
      <c r="L34" s="849">
        <v>0.85643564356435642</v>
      </c>
      <c r="M34" s="849">
        <v>27</v>
      </c>
      <c r="N34" s="849">
        <v>211</v>
      </c>
      <c r="O34" s="849">
        <v>5697</v>
      </c>
      <c r="P34" s="837">
        <v>1.0445544554455446</v>
      </c>
      <c r="Q34" s="850">
        <v>27</v>
      </c>
    </row>
    <row r="35" spans="1:17" ht="14.4" customHeight="1" x14ac:dyDescent="0.3">
      <c r="A35" s="831" t="s">
        <v>4366</v>
      </c>
      <c r="B35" s="832" t="s">
        <v>4367</v>
      </c>
      <c r="C35" s="832" t="s">
        <v>3661</v>
      </c>
      <c r="D35" s="832" t="s">
        <v>4376</v>
      </c>
      <c r="E35" s="832" t="s">
        <v>4377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57</v>
      </c>
      <c r="P35" s="837"/>
      <c r="Q35" s="850">
        <v>57</v>
      </c>
    </row>
    <row r="36" spans="1:17" ht="14.4" customHeight="1" x14ac:dyDescent="0.3">
      <c r="A36" s="831" t="s">
        <v>4366</v>
      </c>
      <c r="B36" s="832" t="s">
        <v>4367</v>
      </c>
      <c r="C36" s="832" t="s">
        <v>3661</v>
      </c>
      <c r="D36" s="832" t="s">
        <v>4378</v>
      </c>
      <c r="E36" s="832" t="s">
        <v>4379</v>
      </c>
      <c r="F36" s="849">
        <v>70</v>
      </c>
      <c r="G36" s="849">
        <v>1890</v>
      </c>
      <c r="H36" s="849">
        <v>1</v>
      </c>
      <c r="I36" s="849">
        <v>27</v>
      </c>
      <c r="J36" s="849">
        <v>39</v>
      </c>
      <c r="K36" s="849">
        <v>1053</v>
      </c>
      <c r="L36" s="849">
        <v>0.55714285714285716</v>
      </c>
      <c r="M36" s="849">
        <v>27</v>
      </c>
      <c r="N36" s="849">
        <v>79</v>
      </c>
      <c r="O36" s="849">
        <v>2133</v>
      </c>
      <c r="P36" s="837">
        <v>1.1285714285714286</v>
      </c>
      <c r="Q36" s="850">
        <v>27</v>
      </c>
    </row>
    <row r="37" spans="1:17" ht="14.4" customHeight="1" x14ac:dyDescent="0.3">
      <c r="A37" s="831" t="s">
        <v>4366</v>
      </c>
      <c r="B37" s="832" t="s">
        <v>4367</v>
      </c>
      <c r="C37" s="832" t="s">
        <v>3661</v>
      </c>
      <c r="D37" s="832" t="s">
        <v>4380</v>
      </c>
      <c r="E37" s="832" t="s">
        <v>4381</v>
      </c>
      <c r="F37" s="849">
        <v>2663</v>
      </c>
      <c r="G37" s="849">
        <v>58586</v>
      </c>
      <c r="H37" s="849">
        <v>1</v>
      </c>
      <c r="I37" s="849">
        <v>22</v>
      </c>
      <c r="J37" s="849">
        <v>1637</v>
      </c>
      <c r="K37" s="849">
        <v>36014</v>
      </c>
      <c r="L37" s="849">
        <v>0.61472024033045436</v>
      </c>
      <c r="M37" s="849">
        <v>22</v>
      </c>
      <c r="N37" s="849">
        <v>1968</v>
      </c>
      <c r="O37" s="849">
        <v>45264</v>
      </c>
      <c r="P37" s="837">
        <v>0.77260779025705795</v>
      </c>
      <c r="Q37" s="850">
        <v>23</v>
      </c>
    </row>
    <row r="38" spans="1:17" ht="14.4" customHeight="1" x14ac:dyDescent="0.3">
      <c r="A38" s="831" t="s">
        <v>4366</v>
      </c>
      <c r="B38" s="832" t="s">
        <v>4367</v>
      </c>
      <c r="C38" s="832" t="s">
        <v>3661</v>
      </c>
      <c r="D38" s="832" t="s">
        <v>4382</v>
      </c>
      <c r="E38" s="832" t="s">
        <v>4383</v>
      </c>
      <c r="F38" s="849">
        <v>11</v>
      </c>
      <c r="G38" s="849">
        <v>748</v>
      </c>
      <c r="H38" s="849">
        <v>1</v>
      </c>
      <c r="I38" s="849">
        <v>68</v>
      </c>
      <c r="J38" s="849">
        <v>5</v>
      </c>
      <c r="K38" s="849">
        <v>340</v>
      </c>
      <c r="L38" s="849">
        <v>0.45454545454545453</v>
      </c>
      <c r="M38" s="849">
        <v>68</v>
      </c>
      <c r="N38" s="849">
        <v>15</v>
      </c>
      <c r="O38" s="849">
        <v>1035</v>
      </c>
      <c r="P38" s="837">
        <v>1.3836898395721926</v>
      </c>
      <c r="Q38" s="850">
        <v>69</v>
      </c>
    </row>
    <row r="39" spans="1:17" ht="14.4" customHeight="1" x14ac:dyDescent="0.3">
      <c r="A39" s="831" t="s">
        <v>4366</v>
      </c>
      <c r="B39" s="832" t="s">
        <v>4367</v>
      </c>
      <c r="C39" s="832" t="s">
        <v>3661</v>
      </c>
      <c r="D39" s="832" t="s">
        <v>4384</v>
      </c>
      <c r="E39" s="832" t="s">
        <v>4385</v>
      </c>
      <c r="F39" s="849">
        <v>2547</v>
      </c>
      <c r="G39" s="849">
        <v>157914</v>
      </c>
      <c r="H39" s="849">
        <v>1</v>
      </c>
      <c r="I39" s="849">
        <v>62</v>
      </c>
      <c r="J39" s="849">
        <v>1996</v>
      </c>
      <c r="K39" s="849">
        <v>123752</v>
      </c>
      <c r="L39" s="849">
        <v>0.7836670592854339</v>
      </c>
      <c r="M39" s="849">
        <v>62</v>
      </c>
      <c r="N39" s="849">
        <v>2405</v>
      </c>
      <c r="O39" s="849">
        <v>149110</v>
      </c>
      <c r="P39" s="837">
        <v>0.94424813506085592</v>
      </c>
      <c r="Q39" s="850">
        <v>62</v>
      </c>
    </row>
    <row r="40" spans="1:17" ht="14.4" customHeight="1" x14ac:dyDescent="0.3">
      <c r="A40" s="831" t="s">
        <v>4366</v>
      </c>
      <c r="B40" s="832" t="s">
        <v>4367</v>
      </c>
      <c r="C40" s="832" t="s">
        <v>3661</v>
      </c>
      <c r="D40" s="832" t="s">
        <v>4386</v>
      </c>
      <c r="E40" s="832" t="s">
        <v>4387</v>
      </c>
      <c r="F40" s="849">
        <v>7</v>
      </c>
      <c r="G40" s="849">
        <v>574</v>
      </c>
      <c r="H40" s="849">
        <v>1</v>
      </c>
      <c r="I40" s="849">
        <v>82</v>
      </c>
      <c r="J40" s="849">
        <v>7</v>
      </c>
      <c r="K40" s="849">
        <v>574</v>
      </c>
      <c r="L40" s="849">
        <v>1</v>
      </c>
      <c r="M40" s="849">
        <v>82</v>
      </c>
      <c r="N40" s="849">
        <v>17</v>
      </c>
      <c r="O40" s="849">
        <v>1428</v>
      </c>
      <c r="P40" s="837">
        <v>2.4878048780487805</v>
      </c>
      <c r="Q40" s="850">
        <v>84</v>
      </c>
    </row>
    <row r="41" spans="1:17" ht="14.4" customHeight="1" x14ac:dyDescent="0.3">
      <c r="A41" s="831" t="s">
        <v>4366</v>
      </c>
      <c r="B41" s="832" t="s">
        <v>4367</v>
      </c>
      <c r="C41" s="832" t="s">
        <v>3661</v>
      </c>
      <c r="D41" s="832" t="s">
        <v>4388</v>
      </c>
      <c r="E41" s="832" t="s">
        <v>4389</v>
      </c>
      <c r="F41" s="849">
        <v>68</v>
      </c>
      <c r="G41" s="849">
        <v>67184</v>
      </c>
      <c r="H41" s="849">
        <v>1</v>
      </c>
      <c r="I41" s="849">
        <v>988</v>
      </c>
      <c r="J41" s="849">
        <v>62</v>
      </c>
      <c r="K41" s="849">
        <v>61256</v>
      </c>
      <c r="L41" s="849">
        <v>0.91176470588235292</v>
      </c>
      <c r="M41" s="849">
        <v>988</v>
      </c>
      <c r="N41" s="849">
        <v>85</v>
      </c>
      <c r="O41" s="849">
        <v>83980</v>
      </c>
      <c r="P41" s="837">
        <v>1.25</v>
      </c>
      <c r="Q41" s="850">
        <v>988</v>
      </c>
    </row>
    <row r="42" spans="1:17" ht="14.4" customHeight="1" x14ac:dyDescent="0.3">
      <c r="A42" s="831" t="s">
        <v>4366</v>
      </c>
      <c r="B42" s="832" t="s">
        <v>4367</v>
      </c>
      <c r="C42" s="832" t="s">
        <v>3661</v>
      </c>
      <c r="D42" s="832" t="s">
        <v>4390</v>
      </c>
      <c r="E42" s="832" t="s">
        <v>4391</v>
      </c>
      <c r="F42" s="849">
        <v>9</v>
      </c>
      <c r="G42" s="849">
        <v>738</v>
      </c>
      <c r="H42" s="849">
        <v>1</v>
      </c>
      <c r="I42" s="849">
        <v>82</v>
      </c>
      <c r="J42" s="849">
        <v>3</v>
      </c>
      <c r="K42" s="849">
        <v>246</v>
      </c>
      <c r="L42" s="849">
        <v>0.33333333333333331</v>
      </c>
      <c r="M42" s="849">
        <v>82</v>
      </c>
      <c r="N42" s="849">
        <v>9</v>
      </c>
      <c r="O42" s="849">
        <v>738</v>
      </c>
      <c r="P42" s="837">
        <v>1</v>
      </c>
      <c r="Q42" s="850">
        <v>82</v>
      </c>
    </row>
    <row r="43" spans="1:17" ht="14.4" customHeight="1" x14ac:dyDescent="0.3">
      <c r="A43" s="831" t="s">
        <v>4366</v>
      </c>
      <c r="B43" s="832" t="s">
        <v>4367</v>
      </c>
      <c r="C43" s="832" t="s">
        <v>3661</v>
      </c>
      <c r="D43" s="832" t="s">
        <v>4392</v>
      </c>
      <c r="E43" s="832" t="s">
        <v>4393</v>
      </c>
      <c r="F43" s="849">
        <v>4</v>
      </c>
      <c r="G43" s="849">
        <v>252</v>
      </c>
      <c r="H43" s="849">
        <v>1</v>
      </c>
      <c r="I43" s="849">
        <v>63</v>
      </c>
      <c r="J43" s="849">
        <v>1</v>
      </c>
      <c r="K43" s="849">
        <v>63</v>
      </c>
      <c r="L43" s="849">
        <v>0.25</v>
      </c>
      <c r="M43" s="849">
        <v>63</v>
      </c>
      <c r="N43" s="849">
        <v>3</v>
      </c>
      <c r="O43" s="849">
        <v>192</v>
      </c>
      <c r="P43" s="837">
        <v>0.76190476190476186</v>
      </c>
      <c r="Q43" s="850">
        <v>64</v>
      </c>
    </row>
    <row r="44" spans="1:17" ht="14.4" customHeight="1" x14ac:dyDescent="0.3">
      <c r="A44" s="831" t="s">
        <v>4366</v>
      </c>
      <c r="B44" s="832" t="s">
        <v>4367</v>
      </c>
      <c r="C44" s="832" t="s">
        <v>3661</v>
      </c>
      <c r="D44" s="832" t="s">
        <v>4394</v>
      </c>
      <c r="E44" s="832" t="s">
        <v>4395</v>
      </c>
      <c r="F44" s="849">
        <v>196</v>
      </c>
      <c r="G44" s="849">
        <v>3332</v>
      </c>
      <c r="H44" s="849">
        <v>1</v>
      </c>
      <c r="I44" s="849">
        <v>17</v>
      </c>
      <c r="J44" s="849">
        <v>147</v>
      </c>
      <c r="K44" s="849">
        <v>2499</v>
      </c>
      <c r="L44" s="849">
        <v>0.75</v>
      </c>
      <c r="M44" s="849">
        <v>17</v>
      </c>
      <c r="N44" s="849">
        <v>223</v>
      </c>
      <c r="O44" s="849">
        <v>3791</v>
      </c>
      <c r="P44" s="837">
        <v>1.1377551020408163</v>
      </c>
      <c r="Q44" s="850">
        <v>17</v>
      </c>
    </row>
    <row r="45" spans="1:17" ht="14.4" customHeight="1" x14ac:dyDescent="0.3">
      <c r="A45" s="831" t="s">
        <v>4366</v>
      </c>
      <c r="B45" s="832" t="s">
        <v>4367</v>
      </c>
      <c r="C45" s="832" t="s">
        <v>3661</v>
      </c>
      <c r="D45" s="832" t="s">
        <v>4396</v>
      </c>
      <c r="E45" s="832" t="s">
        <v>4397</v>
      </c>
      <c r="F45" s="849"/>
      <c r="G45" s="849"/>
      <c r="H45" s="849"/>
      <c r="I45" s="849"/>
      <c r="J45" s="849">
        <v>5</v>
      </c>
      <c r="K45" s="849">
        <v>320</v>
      </c>
      <c r="L45" s="849"/>
      <c r="M45" s="849">
        <v>64</v>
      </c>
      <c r="N45" s="849">
        <v>1</v>
      </c>
      <c r="O45" s="849">
        <v>65</v>
      </c>
      <c r="P45" s="837"/>
      <c r="Q45" s="850">
        <v>65</v>
      </c>
    </row>
    <row r="46" spans="1:17" ht="14.4" customHeight="1" x14ac:dyDescent="0.3">
      <c r="A46" s="831" t="s">
        <v>4366</v>
      </c>
      <c r="B46" s="832" t="s">
        <v>4367</v>
      </c>
      <c r="C46" s="832" t="s">
        <v>3661</v>
      </c>
      <c r="D46" s="832" t="s">
        <v>4398</v>
      </c>
      <c r="E46" s="832" t="s">
        <v>4399</v>
      </c>
      <c r="F46" s="849">
        <v>18</v>
      </c>
      <c r="G46" s="849">
        <v>846</v>
      </c>
      <c r="H46" s="849">
        <v>1</v>
      </c>
      <c r="I46" s="849">
        <v>47</v>
      </c>
      <c r="J46" s="849">
        <v>11</v>
      </c>
      <c r="K46" s="849">
        <v>517</v>
      </c>
      <c r="L46" s="849">
        <v>0.61111111111111116</v>
      </c>
      <c r="M46" s="849">
        <v>47</v>
      </c>
      <c r="N46" s="849">
        <v>29</v>
      </c>
      <c r="O46" s="849">
        <v>1363</v>
      </c>
      <c r="P46" s="837">
        <v>1.6111111111111112</v>
      </c>
      <c r="Q46" s="850">
        <v>47</v>
      </c>
    </row>
    <row r="47" spans="1:17" ht="14.4" customHeight="1" x14ac:dyDescent="0.3">
      <c r="A47" s="831" t="s">
        <v>4366</v>
      </c>
      <c r="B47" s="832" t="s">
        <v>4367</v>
      </c>
      <c r="C47" s="832" t="s">
        <v>3661</v>
      </c>
      <c r="D47" s="832" t="s">
        <v>4400</v>
      </c>
      <c r="E47" s="832" t="s">
        <v>4401</v>
      </c>
      <c r="F47" s="849">
        <v>5</v>
      </c>
      <c r="G47" s="849">
        <v>300</v>
      </c>
      <c r="H47" s="849">
        <v>1</v>
      </c>
      <c r="I47" s="849">
        <v>60</v>
      </c>
      <c r="J47" s="849">
        <v>1</v>
      </c>
      <c r="K47" s="849">
        <v>60</v>
      </c>
      <c r="L47" s="849">
        <v>0.2</v>
      </c>
      <c r="M47" s="849">
        <v>60</v>
      </c>
      <c r="N47" s="849">
        <v>4</v>
      </c>
      <c r="O47" s="849">
        <v>244</v>
      </c>
      <c r="P47" s="837">
        <v>0.81333333333333335</v>
      </c>
      <c r="Q47" s="850">
        <v>61</v>
      </c>
    </row>
    <row r="48" spans="1:17" ht="14.4" customHeight="1" x14ac:dyDescent="0.3">
      <c r="A48" s="831" t="s">
        <v>4366</v>
      </c>
      <c r="B48" s="832" t="s">
        <v>4367</v>
      </c>
      <c r="C48" s="832" t="s">
        <v>3661</v>
      </c>
      <c r="D48" s="832" t="s">
        <v>4402</v>
      </c>
      <c r="E48" s="832" t="s">
        <v>4403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392</v>
      </c>
      <c r="P48" s="837"/>
      <c r="Q48" s="850">
        <v>392</v>
      </c>
    </row>
    <row r="49" spans="1:17" ht="14.4" customHeight="1" x14ac:dyDescent="0.3">
      <c r="A49" s="831" t="s">
        <v>4366</v>
      </c>
      <c r="B49" s="832" t="s">
        <v>4367</v>
      </c>
      <c r="C49" s="832" t="s">
        <v>3661</v>
      </c>
      <c r="D49" s="832" t="s">
        <v>4404</v>
      </c>
      <c r="E49" s="832" t="s">
        <v>4405</v>
      </c>
      <c r="F49" s="849">
        <v>6</v>
      </c>
      <c r="G49" s="849">
        <v>2784</v>
      </c>
      <c r="H49" s="849">
        <v>1</v>
      </c>
      <c r="I49" s="849">
        <v>464</v>
      </c>
      <c r="J49" s="849">
        <v>7</v>
      </c>
      <c r="K49" s="849">
        <v>3248</v>
      </c>
      <c r="L49" s="849">
        <v>1.1666666666666667</v>
      </c>
      <c r="M49" s="849">
        <v>464</v>
      </c>
      <c r="N49" s="849">
        <v>7</v>
      </c>
      <c r="O49" s="849">
        <v>3248</v>
      </c>
      <c r="P49" s="837">
        <v>1.1666666666666667</v>
      </c>
      <c r="Q49" s="850">
        <v>464</v>
      </c>
    </row>
    <row r="50" spans="1:17" ht="14.4" customHeight="1" x14ac:dyDescent="0.3">
      <c r="A50" s="831" t="s">
        <v>4366</v>
      </c>
      <c r="B50" s="832" t="s">
        <v>4367</v>
      </c>
      <c r="C50" s="832" t="s">
        <v>3661</v>
      </c>
      <c r="D50" s="832" t="s">
        <v>4406</v>
      </c>
      <c r="E50" s="832" t="s">
        <v>4407</v>
      </c>
      <c r="F50" s="849">
        <v>17</v>
      </c>
      <c r="G50" s="849">
        <v>14501</v>
      </c>
      <c r="H50" s="849">
        <v>1</v>
      </c>
      <c r="I50" s="849">
        <v>853</v>
      </c>
      <c r="J50" s="849">
        <v>39</v>
      </c>
      <c r="K50" s="849">
        <v>33267</v>
      </c>
      <c r="L50" s="849">
        <v>2.2941176470588234</v>
      </c>
      <c r="M50" s="849">
        <v>853</v>
      </c>
      <c r="N50" s="849">
        <v>73</v>
      </c>
      <c r="O50" s="849">
        <v>62342</v>
      </c>
      <c r="P50" s="837">
        <v>4.29915178263568</v>
      </c>
      <c r="Q50" s="850">
        <v>854</v>
      </c>
    </row>
    <row r="51" spans="1:17" ht="14.4" customHeight="1" x14ac:dyDescent="0.3">
      <c r="A51" s="831" t="s">
        <v>4366</v>
      </c>
      <c r="B51" s="832" t="s">
        <v>4367</v>
      </c>
      <c r="C51" s="832" t="s">
        <v>3661</v>
      </c>
      <c r="D51" s="832" t="s">
        <v>4408</v>
      </c>
      <c r="E51" s="832" t="s">
        <v>4409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188</v>
      </c>
      <c r="P51" s="837"/>
      <c r="Q51" s="850">
        <v>188</v>
      </c>
    </row>
    <row r="52" spans="1:17" ht="14.4" customHeight="1" x14ac:dyDescent="0.3">
      <c r="A52" s="831" t="s">
        <v>4366</v>
      </c>
      <c r="B52" s="832" t="s">
        <v>4367</v>
      </c>
      <c r="C52" s="832" t="s">
        <v>3661</v>
      </c>
      <c r="D52" s="832" t="s">
        <v>4410</v>
      </c>
      <c r="E52" s="832" t="s">
        <v>4411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167</v>
      </c>
      <c r="P52" s="837"/>
      <c r="Q52" s="850">
        <v>167</v>
      </c>
    </row>
    <row r="53" spans="1:17" ht="14.4" customHeight="1" x14ac:dyDescent="0.3">
      <c r="A53" s="831" t="s">
        <v>4366</v>
      </c>
      <c r="B53" s="832" t="s">
        <v>4367</v>
      </c>
      <c r="C53" s="832" t="s">
        <v>3661</v>
      </c>
      <c r="D53" s="832" t="s">
        <v>4412</v>
      </c>
      <c r="E53" s="832" t="s">
        <v>4413</v>
      </c>
      <c r="F53" s="849">
        <v>1</v>
      </c>
      <c r="G53" s="849">
        <v>310</v>
      </c>
      <c r="H53" s="849">
        <v>1</v>
      </c>
      <c r="I53" s="849">
        <v>310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4366</v>
      </c>
      <c r="B54" s="832" t="s">
        <v>4367</v>
      </c>
      <c r="C54" s="832" t="s">
        <v>3661</v>
      </c>
      <c r="D54" s="832" t="s">
        <v>4414</v>
      </c>
      <c r="E54" s="832" t="s">
        <v>4415</v>
      </c>
      <c r="F54" s="849">
        <v>2</v>
      </c>
      <c r="G54" s="849">
        <v>2444</v>
      </c>
      <c r="H54" s="849">
        <v>1</v>
      </c>
      <c r="I54" s="849">
        <v>1222</v>
      </c>
      <c r="J54" s="849">
        <v>1</v>
      </c>
      <c r="K54" s="849">
        <v>1223</v>
      </c>
      <c r="L54" s="849">
        <v>0.50040916530278234</v>
      </c>
      <c r="M54" s="849">
        <v>1223</v>
      </c>
      <c r="N54" s="849">
        <v>2</v>
      </c>
      <c r="O54" s="849">
        <v>2454</v>
      </c>
      <c r="P54" s="837">
        <v>1.0040916530278232</v>
      </c>
      <c r="Q54" s="850">
        <v>1227</v>
      </c>
    </row>
    <row r="55" spans="1:17" ht="14.4" customHeight="1" x14ac:dyDescent="0.3">
      <c r="A55" s="831" t="s">
        <v>4366</v>
      </c>
      <c r="B55" s="832" t="s">
        <v>4367</v>
      </c>
      <c r="C55" s="832" t="s">
        <v>3661</v>
      </c>
      <c r="D55" s="832" t="s">
        <v>4416</v>
      </c>
      <c r="E55" s="832" t="s">
        <v>4417</v>
      </c>
      <c r="F55" s="849">
        <v>136</v>
      </c>
      <c r="G55" s="849">
        <v>107168</v>
      </c>
      <c r="H55" s="849">
        <v>1</v>
      </c>
      <c r="I55" s="849">
        <v>788</v>
      </c>
      <c r="J55" s="849">
        <v>168</v>
      </c>
      <c r="K55" s="849">
        <v>132384</v>
      </c>
      <c r="L55" s="849">
        <v>1.2352941176470589</v>
      </c>
      <c r="M55" s="849">
        <v>788</v>
      </c>
      <c r="N55" s="849">
        <v>216</v>
      </c>
      <c r="O55" s="849">
        <v>170424</v>
      </c>
      <c r="P55" s="837">
        <v>1.590250821140639</v>
      </c>
      <c r="Q55" s="850">
        <v>789</v>
      </c>
    </row>
    <row r="56" spans="1:17" ht="14.4" customHeight="1" x14ac:dyDescent="0.3">
      <c r="A56" s="831" t="s">
        <v>4366</v>
      </c>
      <c r="B56" s="832" t="s">
        <v>4367</v>
      </c>
      <c r="C56" s="832" t="s">
        <v>3661</v>
      </c>
      <c r="D56" s="832" t="s">
        <v>4418</v>
      </c>
      <c r="E56" s="832" t="s">
        <v>4419</v>
      </c>
      <c r="F56" s="849">
        <v>1</v>
      </c>
      <c r="G56" s="849">
        <v>229</v>
      </c>
      <c r="H56" s="849">
        <v>1</v>
      </c>
      <c r="I56" s="849">
        <v>229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4366</v>
      </c>
      <c r="B57" s="832" t="s">
        <v>4367</v>
      </c>
      <c r="C57" s="832" t="s">
        <v>3661</v>
      </c>
      <c r="D57" s="832" t="s">
        <v>4420</v>
      </c>
      <c r="E57" s="832" t="s">
        <v>4421</v>
      </c>
      <c r="F57" s="849">
        <v>3</v>
      </c>
      <c r="G57" s="849">
        <v>1386</v>
      </c>
      <c r="H57" s="849">
        <v>1</v>
      </c>
      <c r="I57" s="849">
        <v>462</v>
      </c>
      <c r="J57" s="849">
        <v>4</v>
      </c>
      <c r="K57" s="849">
        <v>1848</v>
      </c>
      <c r="L57" s="849">
        <v>1.3333333333333333</v>
      </c>
      <c r="M57" s="849">
        <v>462</v>
      </c>
      <c r="N57" s="849">
        <v>1</v>
      </c>
      <c r="O57" s="849">
        <v>463</v>
      </c>
      <c r="P57" s="837">
        <v>0.33405483405483405</v>
      </c>
      <c r="Q57" s="850">
        <v>463</v>
      </c>
    </row>
    <row r="58" spans="1:17" ht="14.4" customHeight="1" x14ac:dyDescent="0.3">
      <c r="A58" s="831" t="s">
        <v>4366</v>
      </c>
      <c r="B58" s="832" t="s">
        <v>4367</v>
      </c>
      <c r="C58" s="832" t="s">
        <v>3661</v>
      </c>
      <c r="D58" s="832" t="s">
        <v>4422</v>
      </c>
      <c r="E58" s="832" t="s">
        <v>4423</v>
      </c>
      <c r="F58" s="849">
        <v>1</v>
      </c>
      <c r="G58" s="849">
        <v>562</v>
      </c>
      <c r="H58" s="849">
        <v>1</v>
      </c>
      <c r="I58" s="849">
        <v>562</v>
      </c>
      <c r="J58" s="849">
        <v>1</v>
      </c>
      <c r="K58" s="849">
        <v>562</v>
      </c>
      <c r="L58" s="849">
        <v>1</v>
      </c>
      <c r="M58" s="849">
        <v>562</v>
      </c>
      <c r="N58" s="849"/>
      <c r="O58" s="849"/>
      <c r="P58" s="837"/>
      <c r="Q58" s="850"/>
    </row>
    <row r="59" spans="1:17" ht="14.4" customHeight="1" x14ac:dyDescent="0.3">
      <c r="A59" s="831" t="s">
        <v>4366</v>
      </c>
      <c r="B59" s="832" t="s">
        <v>4367</v>
      </c>
      <c r="C59" s="832" t="s">
        <v>3661</v>
      </c>
      <c r="D59" s="832" t="s">
        <v>4424</v>
      </c>
      <c r="E59" s="832" t="s">
        <v>4425</v>
      </c>
      <c r="F59" s="849"/>
      <c r="G59" s="849"/>
      <c r="H59" s="849"/>
      <c r="I59" s="849"/>
      <c r="J59" s="849">
        <v>3</v>
      </c>
      <c r="K59" s="849">
        <v>399</v>
      </c>
      <c r="L59" s="849"/>
      <c r="M59" s="849">
        <v>133</v>
      </c>
      <c r="N59" s="849"/>
      <c r="O59" s="849"/>
      <c r="P59" s="837"/>
      <c r="Q59" s="850"/>
    </row>
    <row r="60" spans="1:17" ht="14.4" customHeight="1" x14ac:dyDescent="0.3">
      <c r="A60" s="831" t="s">
        <v>4366</v>
      </c>
      <c r="B60" s="832" t="s">
        <v>4367</v>
      </c>
      <c r="C60" s="832" t="s">
        <v>3661</v>
      </c>
      <c r="D60" s="832" t="s">
        <v>4426</v>
      </c>
      <c r="E60" s="832" t="s">
        <v>4427</v>
      </c>
      <c r="F60" s="849">
        <v>3</v>
      </c>
      <c r="G60" s="849">
        <v>267</v>
      </c>
      <c r="H60" s="849">
        <v>1</v>
      </c>
      <c r="I60" s="849">
        <v>89</v>
      </c>
      <c r="J60" s="849">
        <v>3</v>
      </c>
      <c r="K60" s="849">
        <v>267</v>
      </c>
      <c r="L60" s="849">
        <v>1</v>
      </c>
      <c r="M60" s="849">
        <v>89</v>
      </c>
      <c r="N60" s="849">
        <v>21</v>
      </c>
      <c r="O60" s="849">
        <v>1869</v>
      </c>
      <c r="P60" s="837">
        <v>7</v>
      </c>
      <c r="Q60" s="850">
        <v>89</v>
      </c>
    </row>
    <row r="61" spans="1:17" ht="14.4" customHeight="1" x14ac:dyDescent="0.3">
      <c r="A61" s="831" t="s">
        <v>4366</v>
      </c>
      <c r="B61" s="832" t="s">
        <v>4367</v>
      </c>
      <c r="C61" s="832" t="s">
        <v>3661</v>
      </c>
      <c r="D61" s="832" t="s">
        <v>4428</v>
      </c>
      <c r="E61" s="832" t="s">
        <v>4429</v>
      </c>
      <c r="F61" s="849">
        <v>2667</v>
      </c>
      <c r="G61" s="849">
        <v>80010</v>
      </c>
      <c r="H61" s="849">
        <v>1</v>
      </c>
      <c r="I61" s="849">
        <v>30</v>
      </c>
      <c r="J61" s="849">
        <v>2275</v>
      </c>
      <c r="K61" s="849">
        <v>68250</v>
      </c>
      <c r="L61" s="849">
        <v>0.85301837270341208</v>
      </c>
      <c r="M61" s="849">
        <v>30</v>
      </c>
      <c r="N61" s="849">
        <v>2861</v>
      </c>
      <c r="O61" s="849">
        <v>85830</v>
      </c>
      <c r="P61" s="837">
        <v>1.0727409073865766</v>
      </c>
      <c r="Q61" s="850">
        <v>30</v>
      </c>
    </row>
    <row r="62" spans="1:17" ht="14.4" customHeight="1" x14ac:dyDescent="0.3">
      <c r="A62" s="831" t="s">
        <v>4366</v>
      </c>
      <c r="B62" s="832" t="s">
        <v>4367</v>
      </c>
      <c r="C62" s="832" t="s">
        <v>3661</v>
      </c>
      <c r="D62" s="832" t="s">
        <v>4430</v>
      </c>
      <c r="E62" s="832" t="s">
        <v>4431</v>
      </c>
      <c r="F62" s="849">
        <v>5</v>
      </c>
      <c r="G62" s="849">
        <v>250</v>
      </c>
      <c r="H62" s="849">
        <v>1</v>
      </c>
      <c r="I62" s="849">
        <v>50</v>
      </c>
      <c r="J62" s="849">
        <v>1</v>
      </c>
      <c r="K62" s="849">
        <v>50</v>
      </c>
      <c r="L62" s="849">
        <v>0.2</v>
      </c>
      <c r="M62" s="849">
        <v>50</v>
      </c>
      <c r="N62" s="849">
        <v>4</v>
      </c>
      <c r="O62" s="849">
        <v>200</v>
      </c>
      <c r="P62" s="837">
        <v>0.8</v>
      </c>
      <c r="Q62" s="850">
        <v>50</v>
      </c>
    </row>
    <row r="63" spans="1:17" ht="14.4" customHeight="1" x14ac:dyDescent="0.3">
      <c r="A63" s="831" t="s">
        <v>4366</v>
      </c>
      <c r="B63" s="832" t="s">
        <v>4367</v>
      </c>
      <c r="C63" s="832" t="s">
        <v>3661</v>
      </c>
      <c r="D63" s="832" t="s">
        <v>4432</v>
      </c>
      <c r="E63" s="832" t="s">
        <v>4433</v>
      </c>
      <c r="F63" s="849">
        <v>485</v>
      </c>
      <c r="G63" s="849">
        <v>5820</v>
      </c>
      <c r="H63" s="849">
        <v>1</v>
      </c>
      <c r="I63" s="849">
        <v>12</v>
      </c>
      <c r="J63" s="849">
        <v>400</v>
      </c>
      <c r="K63" s="849">
        <v>4800</v>
      </c>
      <c r="L63" s="849">
        <v>0.82474226804123707</v>
      </c>
      <c r="M63" s="849">
        <v>12</v>
      </c>
      <c r="N63" s="849">
        <v>479</v>
      </c>
      <c r="O63" s="849">
        <v>6227</v>
      </c>
      <c r="P63" s="837">
        <v>1.0699312714776632</v>
      </c>
      <c r="Q63" s="850">
        <v>13</v>
      </c>
    </row>
    <row r="64" spans="1:17" ht="14.4" customHeight="1" x14ac:dyDescent="0.3">
      <c r="A64" s="831" t="s">
        <v>4366</v>
      </c>
      <c r="B64" s="832" t="s">
        <v>4367</v>
      </c>
      <c r="C64" s="832" t="s">
        <v>3661</v>
      </c>
      <c r="D64" s="832" t="s">
        <v>4434</v>
      </c>
      <c r="E64" s="832" t="s">
        <v>4435</v>
      </c>
      <c r="F64" s="849">
        <v>2</v>
      </c>
      <c r="G64" s="849">
        <v>366</v>
      </c>
      <c r="H64" s="849">
        <v>1</v>
      </c>
      <c r="I64" s="849">
        <v>183</v>
      </c>
      <c r="J64" s="849">
        <v>2</v>
      </c>
      <c r="K64" s="849">
        <v>366</v>
      </c>
      <c r="L64" s="849">
        <v>1</v>
      </c>
      <c r="M64" s="849">
        <v>183</v>
      </c>
      <c r="N64" s="849">
        <v>1</v>
      </c>
      <c r="O64" s="849">
        <v>184</v>
      </c>
      <c r="P64" s="837">
        <v>0.50273224043715847</v>
      </c>
      <c r="Q64" s="850">
        <v>184</v>
      </c>
    </row>
    <row r="65" spans="1:17" ht="14.4" customHeight="1" x14ac:dyDescent="0.3">
      <c r="A65" s="831" t="s">
        <v>4366</v>
      </c>
      <c r="B65" s="832" t="s">
        <v>4367</v>
      </c>
      <c r="C65" s="832" t="s">
        <v>3661</v>
      </c>
      <c r="D65" s="832" t="s">
        <v>4436</v>
      </c>
      <c r="E65" s="832" t="s">
        <v>4437</v>
      </c>
      <c r="F65" s="849">
        <v>23</v>
      </c>
      <c r="G65" s="849">
        <v>1679</v>
      </c>
      <c r="H65" s="849">
        <v>1</v>
      </c>
      <c r="I65" s="849">
        <v>73</v>
      </c>
      <c r="J65" s="849">
        <v>20</v>
      </c>
      <c r="K65" s="849">
        <v>1460</v>
      </c>
      <c r="L65" s="849">
        <v>0.86956521739130432</v>
      </c>
      <c r="M65" s="849">
        <v>73</v>
      </c>
      <c r="N65" s="849">
        <v>37</v>
      </c>
      <c r="O65" s="849">
        <v>2701</v>
      </c>
      <c r="P65" s="837">
        <v>1.6086956521739131</v>
      </c>
      <c r="Q65" s="850">
        <v>73</v>
      </c>
    </row>
    <row r="66" spans="1:17" ht="14.4" customHeight="1" x14ac:dyDescent="0.3">
      <c r="A66" s="831" t="s">
        <v>4366</v>
      </c>
      <c r="B66" s="832" t="s">
        <v>4367</v>
      </c>
      <c r="C66" s="832" t="s">
        <v>3661</v>
      </c>
      <c r="D66" s="832" t="s">
        <v>4438</v>
      </c>
      <c r="E66" s="832" t="s">
        <v>4439</v>
      </c>
      <c r="F66" s="849">
        <v>2</v>
      </c>
      <c r="G66" s="849">
        <v>368</v>
      </c>
      <c r="H66" s="849">
        <v>1</v>
      </c>
      <c r="I66" s="849">
        <v>184</v>
      </c>
      <c r="J66" s="849">
        <v>1</v>
      </c>
      <c r="K66" s="849">
        <v>184</v>
      </c>
      <c r="L66" s="849">
        <v>0.5</v>
      </c>
      <c r="M66" s="849">
        <v>184</v>
      </c>
      <c r="N66" s="849">
        <v>1</v>
      </c>
      <c r="O66" s="849">
        <v>185</v>
      </c>
      <c r="P66" s="837">
        <v>0.50271739130434778</v>
      </c>
      <c r="Q66" s="850">
        <v>185</v>
      </c>
    </row>
    <row r="67" spans="1:17" ht="14.4" customHeight="1" x14ac:dyDescent="0.3">
      <c r="A67" s="831" t="s">
        <v>4366</v>
      </c>
      <c r="B67" s="832" t="s">
        <v>4367</v>
      </c>
      <c r="C67" s="832" t="s">
        <v>3661</v>
      </c>
      <c r="D67" s="832" t="s">
        <v>4440</v>
      </c>
      <c r="E67" s="832" t="s">
        <v>4441</v>
      </c>
      <c r="F67" s="849">
        <v>451</v>
      </c>
      <c r="G67" s="849">
        <v>67199</v>
      </c>
      <c r="H67" s="849">
        <v>1</v>
      </c>
      <c r="I67" s="849">
        <v>149</v>
      </c>
      <c r="J67" s="849">
        <v>408</v>
      </c>
      <c r="K67" s="849">
        <v>60792</v>
      </c>
      <c r="L67" s="849">
        <v>0.90465631929046564</v>
      </c>
      <c r="M67" s="849">
        <v>149</v>
      </c>
      <c r="N67" s="849">
        <v>484</v>
      </c>
      <c r="O67" s="849">
        <v>72600</v>
      </c>
      <c r="P67" s="837">
        <v>1.080373219839581</v>
      </c>
      <c r="Q67" s="850">
        <v>150</v>
      </c>
    </row>
    <row r="68" spans="1:17" ht="14.4" customHeight="1" x14ac:dyDescent="0.3">
      <c r="A68" s="831" t="s">
        <v>4366</v>
      </c>
      <c r="B68" s="832" t="s">
        <v>4367</v>
      </c>
      <c r="C68" s="832" t="s">
        <v>3661</v>
      </c>
      <c r="D68" s="832" t="s">
        <v>4442</v>
      </c>
      <c r="E68" s="832" t="s">
        <v>4443</v>
      </c>
      <c r="F68" s="849">
        <v>2682</v>
      </c>
      <c r="G68" s="849">
        <v>80460</v>
      </c>
      <c r="H68" s="849">
        <v>1</v>
      </c>
      <c r="I68" s="849">
        <v>30</v>
      </c>
      <c r="J68" s="849">
        <v>2231</v>
      </c>
      <c r="K68" s="849">
        <v>66930</v>
      </c>
      <c r="L68" s="849">
        <v>0.83184190902311705</v>
      </c>
      <c r="M68" s="849">
        <v>30</v>
      </c>
      <c r="N68" s="849">
        <v>2762</v>
      </c>
      <c r="O68" s="849">
        <v>82860</v>
      </c>
      <c r="P68" s="837">
        <v>1.0298284862043252</v>
      </c>
      <c r="Q68" s="850">
        <v>30</v>
      </c>
    </row>
    <row r="69" spans="1:17" ht="14.4" customHeight="1" x14ac:dyDescent="0.3">
      <c r="A69" s="831" t="s">
        <v>4366</v>
      </c>
      <c r="B69" s="832" t="s">
        <v>4367</v>
      </c>
      <c r="C69" s="832" t="s">
        <v>3661</v>
      </c>
      <c r="D69" s="832" t="s">
        <v>4444</v>
      </c>
      <c r="E69" s="832" t="s">
        <v>4445</v>
      </c>
      <c r="F69" s="849">
        <v>92</v>
      </c>
      <c r="G69" s="849">
        <v>2852</v>
      </c>
      <c r="H69" s="849">
        <v>1</v>
      </c>
      <c r="I69" s="849">
        <v>31</v>
      </c>
      <c r="J69" s="849">
        <v>59</v>
      </c>
      <c r="K69" s="849">
        <v>1829</v>
      </c>
      <c r="L69" s="849">
        <v>0.64130434782608692</v>
      </c>
      <c r="M69" s="849">
        <v>31</v>
      </c>
      <c r="N69" s="849">
        <v>98</v>
      </c>
      <c r="O69" s="849">
        <v>3038</v>
      </c>
      <c r="P69" s="837">
        <v>1.0652173913043479</v>
      </c>
      <c r="Q69" s="850">
        <v>31</v>
      </c>
    </row>
    <row r="70" spans="1:17" ht="14.4" customHeight="1" x14ac:dyDescent="0.3">
      <c r="A70" s="831" t="s">
        <v>4366</v>
      </c>
      <c r="B70" s="832" t="s">
        <v>4367</v>
      </c>
      <c r="C70" s="832" t="s">
        <v>3661</v>
      </c>
      <c r="D70" s="832" t="s">
        <v>4446</v>
      </c>
      <c r="E70" s="832" t="s">
        <v>4447</v>
      </c>
      <c r="F70" s="849">
        <v>123</v>
      </c>
      <c r="G70" s="849">
        <v>3321</v>
      </c>
      <c r="H70" s="849">
        <v>1</v>
      </c>
      <c r="I70" s="849">
        <v>27</v>
      </c>
      <c r="J70" s="849">
        <v>88</v>
      </c>
      <c r="K70" s="849">
        <v>2376</v>
      </c>
      <c r="L70" s="849">
        <v>0.71544715447154472</v>
      </c>
      <c r="M70" s="849">
        <v>27</v>
      </c>
      <c r="N70" s="849">
        <v>131</v>
      </c>
      <c r="O70" s="849">
        <v>3668</v>
      </c>
      <c r="P70" s="837">
        <v>1.1044866004215597</v>
      </c>
      <c r="Q70" s="850">
        <v>28</v>
      </c>
    </row>
    <row r="71" spans="1:17" ht="14.4" customHeight="1" x14ac:dyDescent="0.3">
      <c r="A71" s="831" t="s">
        <v>4366</v>
      </c>
      <c r="B71" s="832" t="s">
        <v>4367</v>
      </c>
      <c r="C71" s="832" t="s">
        <v>3661</v>
      </c>
      <c r="D71" s="832" t="s">
        <v>4448</v>
      </c>
      <c r="E71" s="832" t="s">
        <v>4449</v>
      </c>
      <c r="F71" s="849">
        <v>1</v>
      </c>
      <c r="G71" s="849">
        <v>22</v>
      </c>
      <c r="H71" s="849">
        <v>1</v>
      </c>
      <c r="I71" s="849">
        <v>22</v>
      </c>
      <c r="J71" s="849">
        <v>3</v>
      </c>
      <c r="K71" s="849">
        <v>66</v>
      </c>
      <c r="L71" s="849">
        <v>3</v>
      </c>
      <c r="M71" s="849">
        <v>22</v>
      </c>
      <c r="N71" s="849">
        <v>9</v>
      </c>
      <c r="O71" s="849">
        <v>207</v>
      </c>
      <c r="P71" s="837">
        <v>9.4090909090909083</v>
      </c>
      <c r="Q71" s="850">
        <v>23</v>
      </c>
    </row>
    <row r="72" spans="1:17" ht="14.4" customHeight="1" x14ac:dyDescent="0.3">
      <c r="A72" s="831" t="s">
        <v>4366</v>
      </c>
      <c r="B72" s="832" t="s">
        <v>4367</v>
      </c>
      <c r="C72" s="832" t="s">
        <v>3661</v>
      </c>
      <c r="D72" s="832" t="s">
        <v>4450</v>
      </c>
      <c r="E72" s="832" t="s">
        <v>4451</v>
      </c>
      <c r="F72" s="849">
        <v>202</v>
      </c>
      <c r="G72" s="849">
        <v>5050</v>
      </c>
      <c r="H72" s="849">
        <v>1</v>
      </c>
      <c r="I72" s="849">
        <v>25</v>
      </c>
      <c r="J72" s="849">
        <v>173</v>
      </c>
      <c r="K72" s="849">
        <v>4325</v>
      </c>
      <c r="L72" s="849">
        <v>0.85643564356435642</v>
      </c>
      <c r="M72" s="849">
        <v>25</v>
      </c>
      <c r="N72" s="849">
        <v>211</v>
      </c>
      <c r="O72" s="849">
        <v>5486</v>
      </c>
      <c r="P72" s="837">
        <v>1.0863366336633664</v>
      </c>
      <c r="Q72" s="850">
        <v>26</v>
      </c>
    </row>
    <row r="73" spans="1:17" ht="14.4" customHeight="1" x14ac:dyDescent="0.3">
      <c r="A73" s="831" t="s">
        <v>4366</v>
      </c>
      <c r="B73" s="832" t="s">
        <v>4367</v>
      </c>
      <c r="C73" s="832" t="s">
        <v>3661</v>
      </c>
      <c r="D73" s="832" t="s">
        <v>4452</v>
      </c>
      <c r="E73" s="832" t="s">
        <v>4453</v>
      </c>
      <c r="F73" s="849">
        <v>9</v>
      </c>
      <c r="G73" s="849">
        <v>297</v>
      </c>
      <c r="H73" s="849">
        <v>1</v>
      </c>
      <c r="I73" s="849">
        <v>33</v>
      </c>
      <c r="J73" s="849">
        <v>10</v>
      </c>
      <c r="K73" s="849">
        <v>330</v>
      </c>
      <c r="L73" s="849">
        <v>1.1111111111111112</v>
      </c>
      <c r="M73" s="849">
        <v>33</v>
      </c>
      <c r="N73" s="849">
        <v>9</v>
      </c>
      <c r="O73" s="849">
        <v>297</v>
      </c>
      <c r="P73" s="837">
        <v>1</v>
      </c>
      <c r="Q73" s="850">
        <v>33</v>
      </c>
    </row>
    <row r="74" spans="1:17" ht="14.4" customHeight="1" x14ac:dyDescent="0.3">
      <c r="A74" s="831" t="s">
        <v>4366</v>
      </c>
      <c r="B74" s="832" t="s">
        <v>4367</v>
      </c>
      <c r="C74" s="832" t="s">
        <v>3661</v>
      </c>
      <c r="D74" s="832" t="s">
        <v>4454</v>
      </c>
      <c r="E74" s="832" t="s">
        <v>4455</v>
      </c>
      <c r="F74" s="849">
        <v>3</v>
      </c>
      <c r="G74" s="849">
        <v>90</v>
      </c>
      <c r="H74" s="849">
        <v>1</v>
      </c>
      <c r="I74" s="849">
        <v>30</v>
      </c>
      <c r="J74" s="849">
        <v>1</v>
      </c>
      <c r="K74" s="849">
        <v>30</v>
      </c>
      <c r="L74" s="849">
        <v>0.33333333333333331</v>
      </c>
      <c r="M74" s="849">
        <v>30</v>
      </c>
      <c r="N74" s="849">
        <v>5</v>
      </c>
      <c r="O74" s="849">
        <v>150</v>
      </c>
      <c r="P74" s="837">
        <v>1.6666666666666667</v>
      </c>
      <c r="Q74" s="850">
        <v>30</v>
      </c>
    </row>
    <row r="75" spans="1:17" ht="14.4" customHeight="1" x14ac:dyDescent="0.3">
      <c r="A75" s="831" t="s">
        <v>4366</v>
      </c>
      <c r="B75" s="832" t="s">
        <v>4367</v>
      </c>
      <c r="C75" s="832" t="s">
        <v>3661</v>
      </c>
      <c r="D75" s="832" t="s">
        <v>4456</v>
      </c>
      <c r="E75" s="832" t="s">
        <v>4457</v>
      </c>
      <c r="F75" s="849">
        <v>1</v>
      </c>
      <c r="G75" s="849">
        <v>205</v>
      </c>
      <c r="H75" s="849">
        <v>1</v>
      </c>
      <c r="I75" s="849">
        <v>205</v>
      </c>
      <c r="J75" s="849"/>
      <c r="K75" s="849"/>
      <c r="L75" s="849"/>
      <c r="M75" s="849"/>
      <c r="N75" s="849">
        <v>1</v>
      </c>
      <c r="O75" s="849">
        <v>204</v>
      </c>
      <c r="P75" s="837">
        <v>0.99512195121951219</v>
      </c>
      <c r="Q75" s="850">
        <v>204</v>
      </c>
    </row>
    <row r="76" spans="1:17" ht="14.4" customHeight="1" x14ac:dyDescent="0.3">
      <c r="A76" s="831" t="s">
        <v>4366</v>
      </c>
      <c r="B76" s="832" t="s">
        <v>4367</v>
      </c>
      <c r="C76" s="832" t="s">
        <v>3661</v>
      </c>
      <c r="D76" s="832" t="s">
        <v>4458</v>
      </c>
      <c r="E76" s="832" t="s">
        <v>4459</v>
      </c>
      <c r="F76" s="849">
        <v>133</v>
      </c>
      <c r="G76" s="849">
        <v>3458</v>
      </c>
      <c r="H76" s="849">
        <v>1</v>
      </c>
      <c r="I76" s="849">
        <v>26</v>
      </c>
      <c r="J76" s="849">
        <v>106</v>
      </c>
      <c r="K76" s="849">
        <v>2756</v>
      </c>
      <c r="L76" s="849">
        <v>0.79699248120300747</v>
      </c>
      <c r="M76" s="849">
        <v>26</v>
      </c>
      <c r="N76" s="849">
        <v>157</v>
      </c>
      <c r="O76" s="849">
        <v>4082</v>
      </c>
      <c r="P76" s="837">
        <v>1.1804511278195489</v>
      </c>
      <c r="Q76" s="850">
        <v>26</v>
      </c>
    </row>
    <row r="77" spans="1:17" ht="14.4" customHeight="1" x14ac:dyDescent="0.3">
      <c r="A77" s="831" t="s">
        <v>4366</v>
      </c>
      <c r="B77" s="832" t="s">
        <v>4367</v>
      </c>
      <c r="C77" s="832" t="s">
        <v>3661</v>
      </c>
      <c r="D77" s="832" t="s">
        <v>4460</v>
      </c>
      <c r="E77" s="832" t="s">
        <v>4461</v>
      </c>
      <c r="F77" s="849">
        <v>22</v>
      </c>
      <c r="G77" s="849">
        <v>1848</v>
      </c>
      <c r="H77" s="849">
        <v>1</v>
      </c>
      <c r="I77" s="849">
        <v>84</v>
      </c>
      <c r="J77" s="849">
        <v>13</v>
      </c>
      <c r="K77" s="849">
        <v>1092</v>
      </c>
      <c r="L77" s="849">
        <v>0.59090909090909094</v>
      </c>
      <c r="M77" s="849">
        <v>84</v>
      </c>
      <c r="N77" s="849">
        <v>45</v>
      </c>
      <c r="O77" s="849">
        <v>3780</v>
      </c>
      <c r="P77" s="837">
        <v>2.0454545454545454</v>
      </c>
      <c r="Q77" s="850">
        <v>84</v>
      </c>
    </row>
    <row r="78" spans="1:17" ht="14.4" customHeight="1" x14ac:dyDescent="0.3">
      <c r="A78" s="831" t="s">
        <v>4366</v>
      </c>
      <c r="B78" s="832" t="s">
        <v>4367</v>
      </c>
      <c r="C78" s="832" t="s">
        <v>3661</v>
      </c>
      <c r="D78" s="832" t="s">
        <v>4462</v>
      </c>
      <c r="E78" s="832" t="s">
        <v>4463</v>
      </c>
      <c r="F78" s="849">
        <v>4</v>
      </c>
      <c r="G78" s="849">
        <v>704</v>
      </c>
      <c r="H78" s="849">
        <v>1</v>
      </c>
      <c r="I78" s="849">
        <v>176</v>
      </c>
      <c r="J78" s="849">
        <v>7</v>
      </c>
      <c r="K78" s="849">
        <v>1232</v>
      </c>
      <c r="L78" s="849">
        <v>1.75</v>
      </c>
      <c r="M78" s="849">
        <v>176</v>
      </c>
      <c r="N78" s="849">
        <v>1</v>
      </c>
      <c r="O78" s="849">
        <v>177</v>
      </c>
      <c r="P78" s="837">
        <v>0.25142045454545453</v>
      </c>
      <c r="Q78" s="850">
        <v>177</v>
      </c>
    </row>
    <row r="79" spans="1:17" ht="14.4" customHeight="1" x14ac:dyDescent="0.3">
      <c r="A79" s="831" t="s">
        <v>4366</v>
      </c>
      <c r="B79" s="832" t="s">
        <v>4367</v>
      </c>
      <c r="C79" s="832" t="s">
        <v>3661</v>
      </c>
      <c r="D79" s="832" t="s">
        <v>4464</v>
      </c>
      <c r="E79" s="832" t="s">
        <v>4465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254</v>
      </c>
      <c r="P79" s="837"/>
      <c r="Q79" s="850">
        <v>254</v>
      </c>
    </row>
    <row r="80" spans="1:17" ht="14.4" customHeight="1" x14ac:dyDescent="0.3">
      <c r="A80" s="831" t="s">
        <v>4366</v>
      </c>
      <c r="B80" s="832" t="s">
        <v>4367</v>
      </c>
      <c r="C80" s="832" t="s">
        <v>3661</v>
      </c>
      <c r="D80" s="832" t="s">
        <v>4466</v>
      </c>
      <c r="E80" s="832" t="s">
        <v>4467</v>
      </c>
      <c r="F80" s="849">
        <v>120</v>
      </c>
      <c r="G80" s="849">
        <v>1800</v>
      </c>
      <c r="H80" s="849">
        <v>1</v>
      </c>
      <c r="I80" s="849">
        <v>15</v>
      </c>
      <c r="J80" s="849">
        <v>74</v>
      </c>
      <c r="K80" s="849">
        <v>1110</v>
      </c>
      <c r="L80" s="849">
        <v>0.6166666666666667</v>
      </c>
      <c r="M80" s="849">
        <v>15</v>
      </c>
      <c r="N80" s="849">
        <v>158</v>
      </c>
      <c r="O80" s="849">
        <v>2528</v>
      </c>
      <c r="P80" s="837">
        <v>1.4044444444444444</v>
      </c>
      <c r="Q80" s="850">
        <v>16</v>
      </c>
    </row>
    <row r="81" spans="1:17" ht="14.4" customHeight="1" x14ac:dyDescent="0.3">
      <c r="A81" s="831" t="s">
        <v>4366</v>
      </c>
      <c r="B81" s="832" t="s">
        <v>4367</v>
      </c>
      <c r="C81" s="832" t="s">
        <v>3661</v>
      </c>
      <c r="D81" s="832" t="s">
        <v>4468</v>
      </c>
      <c r="E81" s="832" t="s">
        <v>4469</v>
      </c>
      <c r="F81" s="849">
        <v>65</v>
      </c>
      <c r="G81" s="849">
        <v>1495</v>
      </c>
      <c r="H81" s="849">
        <v>1</v>
      </c>
      <c r="I81" s="849">
        <v>23</v>
      </c>
      <c r="J81" s="849">
        <v>33</v>
      </c>
      <c r="K81" s="849">
        <v>759</v>
      </c>
      <c r="L81" s="849">
        <v>0.50769230769230766</v>
      </c>
      <c r="M81" s="849">
        <v>23</v>
      </c>
      <c r="N81" s="849">
        <v>76</v>
      </c>
      <c r="O81" s="849">
        <v>1748</v>
      </c>
      <c r="P81" s="837">
        <v>1.1692307692307693</v>
      </c>
      <c r="Q81" s="850">
        <v>23</v>
      </c>
    </row>
    <row r="82" spans="1:17" ht="14.4" customHeight="1" x14ac:dyDescent="0.3">
      <c r="A82" s="831" t="s">
        <v>4366</v>
      </c>
      <c r="B82" s="832" t="s">
        <v>4367</v>
      </c>
      <c r="C82" s="832" t="s">
        <v>3661</v>
      </c>
      <c r="D82" s="832" t="s">
        <v>4470</v>
      </c>
      <c r="E82" s="832" t="s">
        <v>4471</v>
      </c>
      <c r="F82" s="849">
        <v>1</v>
      </c>
      <c r="G82" s="849">
        <v>252</v>
      </c>
      <c r="H82" s="849">
        <v>1</v>
      </c>
      <c r="I82" s="849">
        <v>252</v>
      </c>
      <c r="J82" s="849"/>
      <c r="K82" s="849"/>
      <c r="L82" s="849"/>
      <c r="M82" s="849"/>
      <c r="N82" s="849">
        <v>1</v>
      </c>
      <c r="O82" s="849">
        <v>253</v>
      </c>
      <c r="P82" s="837">
        <v>1.003968253968254</v>
      </c>
      <c r="Q82" s="850">
        <v>253</v>
      </c>
    </row>
    <row r="83" spans="1:17" ht="14.4" customHeight="1" x14ac:dyDescent="0.3">
      <c r="A83" s="831" t="s">
        <v>4366</v>
      </c>
      <c r="B83" s="832" t="s">
        <v>4367</v>
      </c>
      <c r="C83" s="832" t="s">
        <v>3661</v>
      </c>
      <c r="D83" s="832" t="s">
        <v>4472</v>
      </c>
      <c r="E83" s="832" t="s">
        <v>4473</v>
      </c>
      <c r="F83" s="849">
        <v>46</v>
      </c>
      <c r="G83" s="849">
        <v>1702</v>
      </c>
      <c r="H83" s="849">
        <v>1</v>
      </c>
      <c r="I83" s="849">
        <v>37</v>
      </c>
      <c r="J83" s="849">
        <v>39</v>
      </c>
      <c r="K83" s="849">
        <v>1443</v>
      </c>
      <c r="L83" s="849">
        <v>0.84782608695652173</v>
      </c>
      <c r="M83" s="849">
        <v>37</v>
      </c>
      <c r="N83" s="849">
        <v>76</v>
      </c>
      <c r="O83" s="849">
        <v>2812</v>
      </c>
      <c r="P83" s="837">
        <v>1.6521739130434783</v>
      </c>
      <c r="Q83" s="850">
        <v>37</v>
      </c>
    </row>
    <row r="84" spans="1:17" ht="14.4" customHeight="1" x14ac:dyDescent="0.3">
      <c r="A84" s="831" t="s">
        <v>4366</v>
      </c>
      <c r="B84" s="832" t="s">
        <v>4367</v>
      </c>
      <c r="C84" s="832" t="s">
        <v>3661</v>
      </c>
      <c r="D84" s="832" t="s">
        <v>4474</v>
      </c>
      <c r="E84" s="832" t="s">
        <v>4475</v>
      </c>
      <c r="F84" s="849">
        <v>2586</v>
      </c>
      <c r="G84" s="849">
        <v>59478</v>
      </c>
      <c r="H84" s="849">
        <v>1</v>
      </c>
      <c r="I84" s="849">
        <v>23</v>
      </c>
      <c r="J84" s="849">
        <v>2178</v>
      </c>
      <c r="K84" s="849">
        <v>50094</v>
      </c>
      <c r="L84" s="849">
        <v>0.84222737819025517</v>
      </c>
      <c r="M84" s="849">
        <v>23</v>
      </c>
      <c r="N84" s="849">
        <v>2693</v>
      </c>
      <c r="O84" s="849">
        <v>61939</v>
      </c>
      <c r="P84" s="837">
        <v>1.0413766434648106</v>
      </c>
      <c r="Q84" s="850">
        <v>23</v>
      </c>
    </row>
    <row r="85" spans="1:17" ht="14.4" customHeight="1" x14ac:dyDescent="0.3">
      <c r="A85" s="831" t="s">
        <v>4366</v>
      </c>
      <c r="B85" s="832" t="s">
        <v>4367</v>
      </c>
      <c r="C85" s="832" t="s">
        <v>3661</v>
      </c>
      <c r="D85" s="832" t="s">
        <v>4476</v>
      </c>
      <c r="E85" s="832" t="s">
        <v>4477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402</v>
      </c>
      <c r="P85" s="837"/>
      <c r="Q85" s="850">
        <v>402</v>
      </c>
    </row>
    <row r="86" spans="1:17" ht="14.4" customHeight="1" x14ac:dyDescent="0.3">
      <c r="A86" s="831" t="s">
        <v>4366</v>
      </c>
      <c r="B86" s="832" t="s">
        <v>4367</v>
      </c>
      <c r="C86" s="832" t="s">
        <v>3661</v>
      </c>
      <c r="D86" s="832" t="s">
        <v>4478</v>
      </c>
      <c r="E86" s="832" t="s">
        <v>4479</v>
      </c>
      <c r="F86" s="849"/>
      <c r="G86" s="849"/>
      <c r="H86" s="849"/>
      <c r="I86" s="849"/>
      <c r="J86" s="849">
        <v>1</v>
      </c>
      <c r="K86" s="849">
        <v>588</v>
      </c>
      <c r="L86" s="849"/>
      <c r="M86" s="849">
        <v>588</v>
      </c>
      <c r="N86" s="849"/>
      <c r="O86" s="849"/>
      <c r="P86" s="837"/>
      <c r="Q86" s="850"/>
    </row>
    <row r="87" spans="1:17" ht="14.4" customHeight="1" x14ac:dyDescent="0.3">
      <c r="A87" s="831" t="s">
        <v>4366</v>
      </c>
      <c r="B87" s="832" t="s">
        <v>4367</v>
      </c>
      <c r="C87" s="832" t="s">
        <v>3661</v>
      </c>
      <c r="D87" s="832" t="s">
        <v>4480</v>
      </c>
      <c r="E87" s="832" t="s">
        <v>4481</v>
      </c>
      <c r="F87" s="849">
        <v>2</v>
      </c>
      <c r="G87" s="849">
        <v>662</v>
      </c>
      <c r="H87" s="849">
        <v>1</v>
      </c>
      <c r="I87" s="849">
        <v>331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4366</v>
      </c>
      <c r="B88" s="832" t="s">
        <v>4367</v>
      </c>
      <c r="C88" s="832" t="s">
        <v>3661</v>
      </c>
      <c r="D88" s="832" t="s">
        <v>4482</v>
      </c>
      <c r="E88" s="832" t="s">
        <v>4483</v>
      </c>
      <c r="F88" s="849">
        <v>113</v>
      </c>
      <c r="G88" s="849">
        <v>3277</v>
      </c>
      <c r="H88" s="849">
        <v>1</v>
      </c>
      <c r="I88" s="849">
        <v>29</v>
      </c>
      <c r="J88" s="849">
        <v>108</v>
      </c>
      <c r="K88" s="849">
        <v>3132</v>
      </c>
      <c r="L88" s="849">
        <v>0.95575221238938057</v>
      </c>
      <c r="M88" s="849">
        <v>29</v>
      </c>
      <c r="N88" s="849">
        <v>160</v>
      </c>
      <c r="O88" s="849">
        <v>4640</v>
      </c>
      <c r="P88" s="837">
        <v>1.415929203539823</v>
      </c>
      <c r="Q88" s="850">
        <v>29</v>
      </c>
    </row>
    <row r="89" spans="1:17" ht="14.4" customHeight="1" x14ac:dyDescent="0.3">
      <c r="A89" s="831" t="s">
        <v>4366</v>
      </c>
      <c r="B89" s="832" t="s">
        <v>4367</v>
      </c>
      <c r="C89" s="832" t="s">
        <v>3661</v>
      </c>
      <c r="D89" s="832" t="s">
        <v>4484</v>
      </c>
      <c r="E89" s="832" t="s">
        <v>4485</v>
      </c>
      <c r="F89" s="849">
        <v>25</v>
      </c>
      <c r="G89" s="849">
        <v>4450</v>
      </c>
      <c r="H89" s="849">
        <v>1</v>
      </c>
      <c r="I89" s="849">
        <v>178</v>
      </c>
      <c r="J89" s="849">
        <v>15</v>
      </c>
      <c r="K89" s="849">
        <v>2670</v>
      </c>
      <c r="L89" s="849">
        <v>0.6</v>
      </c>
      <c r="M89" s="849">
        <v>178</v>
      </c>
      <c r="N89" s="849">
        <v>26</v>
      </c>
      <c r="O89" s="849">
        <v>4654</v>
      </c>
      <c r="P89" s="837">
        <v>1.0458426966292136</v>
      </c>
      <c r="Q89" s="850">
        <v>179</v>
      </c>
    </row>
    <row r="90" spans="1:17" ht="14.4" customHeight="1" x14ac:dyDescent="0.3">
      <c r="A90" s="831" t="s">
        <v>4366</v>
      </c>
      <c r="B90" s="832" t="s">
        <v>4367</v>
      </c>
      <c r="C90" s="832" t="s">
        <v>3661</v>
      </c>
      <c r="D90" s="832" t="s">
        <v>4486</v>
      </c>
      <c r="E90" s="832" t="s">
        <v>4487</v>
      </c>
      <c r="F90" s="849">
        <v>11</v>
      </c>
      <c r="G90" s="849">
        <v>165</v>
      </c>
      <c r="H90" s="849">
        <v>1</v>
      </c>
      <c r="I90" s="849">
        <v>15</v>
      </c>
      <c r="J90" s="849">
        <v>3</v>
      </c>
      <c r="K90" s="849">
        <v>45</v>
      </c>
      <c r="L90" s="849">
        <v>0.27272727272727271</v>
      </c>
      <c r="M90" s="849">
        <v>15</v>
      </c>
      <c r="N90" s="849">
        <v>13</v>
      </c>
      <c r="O90" s="849">
        <v>208</v>
      </c>
      <c r="P90" s="837">
        <v>1.2606060606060605</v>
      </c>
      <c r="Q90" s="850">
        <v>16</v>
      </c>
    </row>
    <row r="91" spans="1:17" ht="14.4" customHeight="1" x14ac:dyDescent="0.3">
      <c r="A91" s="831" t="s">
        <v>4366</v>
      </c>
      <c r="B91" s="832" t="s">
        <v>4367</v>
      </c>
      <c r="C91" s="832" t="s">
        <v>3661</v>
      </c>
      <c r="D91" s="832" t="s">
        <v>4488</v>
      </c>
      <c r="E91" s="832" t="s">
        <v>4489</v>
      </c>
      <c r="F91" s="849">
        <v>185</v>
      </c>
      <c r="G91" s="849">
        <v>3515</v>
      </c>
      <c r="H91" s="849">
        <v>1</v>
      </c>
      <c r="I91" s="849">
        <v>19</v>
      </c>
      <c r="J91" s="849">
        <v>164</v>
      </c>
      <c r="K91" s="849">
        <v>3116</v>
      </c>
      <c r="L91" s="849">
        <v>0.88648648648648654</v>
      </c>
      <c r="M91" s="849">
        <v>19</v>
      </c>
      <c r="N91" s="849">
        <v>263</v>
      </c>
      <c r="O91" s="849">
        <v>5260</v>
      </c>
      <c r="P91" s="837">
        <v>1.4964438122332859</v>
      </c>
      <c r="Q91" s="850">
        <v>20</v>
      </c>
    </row>
    <row r="92" spans="1:17" ht="14.4" customHeight="1" x14ac:dyDescent="0.3">
      <c r="A92" s="831" t="s">
        <v>4366</v>
      </c>
      <c r="B92" s="832" t="s">
        <v>4367</v>
      </c>
      <c r="C92" s="832" t="s">
        <v>3661</v>
      </c>
      <c r="D92" s="832" t="s">
        <v>4490</v>
      </c>
      <c r="E92" s="832" t="s">
        <v>4491</v>
      </c>
      <c r="F92" s="849">
        <v>352</v>
      </c>
      <c r="G92" s="849">
        <v>7040</v>
      </c>
      <c r="H92" s="849">
        <v>1</v>
      </c>
      <c r="I92" s="849">
        <v>20</v>
      </c>
      <c r="J92" s="849">
        <v>281</v>
      </c>
      <c r="K92" s="849">
        <v>5620</v>
      </c>
      <c r="L92" s="849">
        <v>0.79829545454545459</v>
      </c>
      <c r="M92" s="849">
        <v>20</v>
      </c>
      <c r="N92" s="849">
        <v>396</v>
      </c>
      <c r="O92" s="849">
        <v>7920</v>
      </c>
      <c r="P92" s="837">
        <v>1.125</v>
      </c>
      <c r="Q92" s="850">
        <v>20</v>
      </c>
    </row>
    <row r="93" spans="1:17" ht="14.4" customHeight="1" x14ac:dyDescent="0.3">
      <c r="A93" s="831" t="s">
        <v>4366</v>
      </c>
      <c r="B93" s="832" t="s">
        <v>4367</v>
      </c>
      <c r="C93" s="832" t="s">
        <v>3661</v>
      </c>
      <c r="D93" s="832" t="s">
        <v>4492</v>
      </c>
      <c r="E93" s="832" t="s">
        <v>4493</v>
      </c>
      <c r="F93" s="849">
        <v>1</v>
      </c>
      <c r="G93" s="849">
        <v>186</v>
      </c>
      <c r="H93" s="849">
        <v>1</v>
      </c>
      <c r="I93" s="849">
        <v>186</v>
      </c>
      <c r="J93" s="849"/>
      <c r="K93" s="849"/>
      <c r="L93" s="849"/>
      <c r="M93" s="849"/>
      <c r="N93" s="849">
        <v>1</v>
      </c>
      <c r="O93" s="849">
        <v>187</v>
      </c>
      <c r="P93" s="837">
        <v>1.0053763440860215</v>
      </c>
      <c r="Q93" s="850">
        <v>187</v>
      </c>
    </row>
    <row r="94" spans="1:17" ht="14.4" customHeight="1" x14ac:dyDescent="0.3">
      <c r="A94" s="831" t="s">
        <v>4366</v>
      </c>
      <c r="B94" s="832" t="s">
        <v>4367</v>
      </c>
      <c r="C94" s="832" t="s">
        <v>3661</v>
      </c>
      <c r="D94" s="832" t="s">
        <v>4494</v>
      </c>
      <c r="E94" s="832" t="s">
        <v>4495</v>
      </c>
      <c r="F94" s="849">
        <v>27</v>
      </c>
      <c r="G94" s="849">
        <v>2268</v>
      </c>
      <c r="H94" s="849">
        <v>1</v>
      </c>
      <c r="I94" s="849">
        <v>84</v>
      </c>
      <c r="J94" s="849">
        <v>33</v>
      </c>
      <c r="K94" s="849">
        <v>2772</v>
      </c>
      <c r="L94" s="849">
        <v>1.2222222222222223</v>
      </c>
      <c r="M94" s="849">
        <v>84</v>
      </c>
      <c r="N94" s="849">
        <v>57</v>
      </c>
      <c r="O94" s="849">
        <v>4788</v>
      </c>
      <c r="P94" s="837">
        <v>2.1111111111111112</v>
      </c>
      <c r="Q94" s="850">
        <v>84</v>
      </c>
    </row>
    <row r="95" spans="1:17" ht="14.4" customHeight="1" x14ac:dyDescent="0.3">
      <c r="A95" s="831" t="s">
        <v>4366</v>
      </c>
      <c r="B95" s="832" t="s">
        <v>4367</v>
      </c>
      <c r="C95" s="832" t="s">
        <v>3661</v>
      </c>
      <c r="D95" s="832" t="s">
        <v>4496</v>
      </c>
      <c r="E95" s="832" t="s">
        <v>4497</v>
      </c>
      <c r="F95" s="849">
        <v>1</v>
      </c>
      <c r="G95" s="849">
        <v>301</v>
      </c>
      <c r="H95" s="849">
        <v>1</v>
      </c>
      <c r="I95" s="849">
        <v>301</v>
      </c>
      <c r="J95" s="849"/>
      <c r="K95" s="849"/>
      <c r="L95" s="849"/>
      <c r="M95" s="849"/>
      <c r="N95" s="849">
        <v>1</v>
      </c>
      <c r="O95" s="849">
        <v>302</v>
      </c>
      <c r="P95" s="837">
        <v>1.0033222591362125</v>
      </c>
      <c r="Q95" s="850">
        <v>302</v>
      </c>
    </row>
    <row r="96" spans="1:17" ht="14.4" customHeight="1" x14ac:dyDescent="0.3">
      <c r="A96" s="831" t="s">
        <v>4366</v>
      </c>
      <c r="B96" s="832" t="s">
        <v>4367</v>
      </c>
      <c r="C96" s="832" t="s">
        <v>3661</v>
      </c>
      <c r="D96" s="832" t="s">
        <v>4498</v>
      </c>
      <c r="E96" s="832" t="s">
        <v>4499</v>
      </c>
      <c r="F96" s="849">
        <v>2</v>
      </c>
      <c r="G96" s="849">
        <v>42</v>
      </c>
      <c r="H96" s="849">
        <v>1</v>
      </c>
      <c r="I96" s="849">
        <v>21</v>
      </c>
      <c r="J96" s="849"/>
      <c r="K96" s="849"/>
      <c r="L96" s="849"/>
      <c r="M96" s="849"/>
      <c r="N96" s="849">
        <v>1</v>
      </c>
      <c r="O96" s="849">
        <v>22</v>
      </c>
      <c r="P96" s="837">
        <v>0.52380952380952384</v>
      </c>
      <c r="Q96" s="850">
        <v>22</v>
      </c>
    </row>
    <row r="97" spans="1:17" ht="14.4" customHeight="1" x14ac:dyDescent="0.3">
      <c r="A97" s="831" t="s">
        <v>4366</v>
      </c>
      <c r="B97" s="832" t="s">
        <v>4367</v>
      </c>
      <c r="C97" s="832" t="s">
        <v>3661</v>
      </c>
      <c r="D97" s="832" t="s">
        <v>4500</v>
      </c>
      <c r="E97" s="832" t="s">
        <v>4501</v>
      </c>
      <c r="F97" s="849">
        <v>35</v>
      </c>
      <c r="G97" s="849">
        <v>770</v>
      </c>
      <c r="H97" s="849">
        <v>1</v>
      </c>
      <c r="I97" s="849">
        <v>22</v>
      </c>
      <c r="J97" s="849">
        <v>21</v>
      </c>
      <c r="K97" s="849">
        <v>462</v>
      </c>
      <c r="L97" s="849">
        <v>0.6</v>
      </c>
      <c r="M97" s="849">
        <v>22</v>
      </c>
      <c r="N97" s="849">
        <v>37</v>
      </c>
      <c r="O97" s="849">
        <v>814</v>
      </c>
      <c r="P97" s="837">
        <v>1.0571428571428572</v>
      </c>
      <c r="Q97" s="850">
        <v>22</v>
      </c>
    </row>
    <row r="98" spans="1:17" ht="14.4" customHeight="1" x14ac:dyDescent="0.3">
      <c r="A98" s="831" t="s">
        <v>4366</v>
      </c>
      <c r="B98" s="832" t="s">
        <v>4367</v>
      </c>
      <c r="C98" s="832" t="s">
        <v>3661</v>
      </c>
      <c r="D98" s="832" t="s">
        <v>4502</v>
      </c>
      <c r="E98" s="832" t="s">
        <v>4503</v>
      </c>
      <c r="F98" s="849">
        <v>6</v>
      </c>
      <c r="G98" s="849">
        <v>2970</v>
      </c>
      <c r="H98" s="849">
        <v>1</v>
      </c>
      <c r="I98" s="849">
        <v>495</v>
      </c>
      <c r="J98" s="849"/>
      <c r="K98" s="849"/>
      <c r="L98" s="849"/>
      <c r="M98" s="849"/>
      <c r="N98" s="849">
        <v>1</v>
      </c>
      <c r="O98" s="849">
        <v>495</v>
      </c>
      <c r="P98" s="837">
        <v>0.16666666666666666</v>
      </c>
      <c r="Q98" s="850">
        <v>495</v>
      </c>
    </row>
    <row r="99" spans="1:17" ht="14.4" customHeight="1" x14ac:dyDescent="0.3">
      <c r="A99" s="831" t="s">
        <v>4366</v>
      </c>
      <c r="B99" s="832" t="s">
        <v>4367</v>
      </c>
      <c r="C99" s="832" t="s">
        <v>3661</v>
      </c>
      <c r="D99" s="832" t="s">
        <v>4504</v>
      </c>
      <c r="E99" s="832" t="s">
        <v>4505</v>
      </c>
      <c r="F99" s="849"/>
      <c r="G99" s="849"/>
      <c r="H99" s="849"/>
      <c r="I99" s="849"/>
      <c r="J99" s="849"/>
      <c r="K99" s="849"/>
      <c r="L99" s="849"/>
      <c r="M99" s="849"/>
      <c r="N99" s="849">
        <v>2</v>
      </c>
      <c r="O99" s="849">
        <v>384</v>
      </c>
      <c r="P99" s="837"/>
      <c r="Q99" s="850">
        <v>192</v>
      </c>
    </row>
    <row r="100" spans="1:17" ht="14.4" customHeight="1" x14ac:dyDescent="0.3">
      <c r="A100" s="831" t="s">
        <v>4366</v>
      </c>
      <c r="B100" s="832" t="s">
        <v>4367</v>
      </c>
      <c r="C100" s="832" t="s">
        <v>3661</v>
      </c>
      <c r="D100" s="832" t="s">
        <v>4506</v>
      </c>
      <c r="E100" s="832" t="s">
        <v>4507</v>
      </c>
      <c r="F100" s="849">
        <v>1</v>
      </c>
      <c r="G100" s="849">
        <v>205</v>
      </c>
      <c r="H100" s="849">
        <v>1</v>
      </c>
      <c r="I100" s="849">
        <v>205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4366</v>
      </c>
      <c r="B101" s="832" t="s">
        <v>4367</v>
      </c>
      <c r="C101" s="832" t="s">
        <v>3661</v>
      </c>
      <c r="D101" s="832" t="s">
        <v>4508</v>
      </c>
      <c r="E101" s="832" t="s">
        <v>4509</v>
      </c>
      <c r="F101" s="849"/>
      <c r="G101" s="849"/>
      <c r="H101" s="849"/>
      <c r="I101" s="849"/>
      <c r="J101" s="849">
        <v>6</v>
      </c>
      <c r="K101" s="849">
        <v>1008</v>
      </c>
      <c r="L101" s="849"/>
      <c r="M101" s="849">
        <v>168</v>
      </c>
      <c r="N101" s="849">
        <v>3</v>
      </c>
      <c r="O101" s="849">
        <v>504</v>
      </c>
      <c r="P101" s="837"/>
      <c r="Q101" s="850">
        <v>168</v>
      </c>
    </row>
    <row r="102" spans="1:17" ht="14.4" customHeight="1" x14ac:dyDescent="0.3">
      <c r="A102" s="831" t="s">
        <v>4366</v>
      </c>
      <c r="B102" s="832" t="s">
        <v>4367</v>
      </c>
      <c r="C102" s="832" t="s">
        <v>3661</v>
      </c>
      <c r="D102" s="832" t="s">
        <v>4510</v>
      </c>
      <c r="E102" s="832" t="s">
        <v>4511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127</v>
      </c>
      <c r="P102" s="837"/>
      <c r="Q102" s="850">
        <v>127</v>
      </c>
    </row>
    <row r="103" spans="1:17" ht="14.4" customHeight="1" x14ac:dyDescent="0.3">
      <c r="A103" s="831" t="s">
        <v>4366</v>
      </c>
      <c r="B103" s="832" t="s">
        <v>4367</v>
      </c>
      <c r="C103" s="832" t="s">
        <v>3661</v>
      </c>
      <c r="D103" s="832" t="s">
        <v>4512</v>
      </c>
      <c r="E103" s="832" t="s">
        <v>4513</v>
      </c>
      <c r="F103" s="849">
        <v>7</v>
      </c>
      <c r="G103" s="849">
        <v>161</v>
      </c>
      <c r="H103" s="849">
        <v>1</v>
      </c>
      <c r="I103" s="849">
        <v>23</v>
      </c>
      <c r="J103" s="849">
        <v>1</v>
      </c>
      <c r="K103" s="849">
        <v>23</v>
      </c>
      <c r="L103" s="849">
        <v>0.14285714285714285</v>
      </c>
      <c r="M103" s="849">
        <v>23</v>
      </c>
      <c r="N103" s="849">
        <v>8</v>
      </c>
      <c r="O103" s="849">
        <v>184</v>
      </c>
      <c r="P103" s="837">
        <v>1.1428571428571428</v>
      </c>
      <c r="Q103" s="850">
        <v>23</v>
      </c>
    </row>
    <row r="104" spans="1:17" ht="14.4" customHeight="1" x14ac:dyDescent="0.3">
      <c r="A104" s="831" t="s">
        <v>4366</v>
      </c>
      <c r="B104" s="832" t="s">
        <v>4367</v>
      </c>
      <c r="C104" s="832" t="s">
        <v>3661</v>
      </c>
      <c r="D104" s="832" t="s">
        <v>4514</v>
      </c>
      <c r="E104" s="832" t="s">
        <v>4515</v>
      </c>
      <c r="F104" s="849"/>
      <c r="G104" s="849"/>
      <c r="H104" s="849"/>
      <c r="I104" s="849"/>
      <c r="J104" s="849">
        <v>9</v>
      </c>
      <c r="K104" s="849">
        <v>153</v>
      </c>
      <c r="L104" s="849"/>
      <c r="M104" s="849">
        <v>17</v>
      </c>
      <c r="N104" s="849">
        <v>13</v>
      </c>
      <c r="O104" s="849">
        <v>221</v>
      </c>
      <c r="P104" s="837"/>
      <c r="Q104" s="850">
        <v>17</v>
      </c>
    </row>
    <row r="105" spans="1:17" ht="14.4" customHeight="1" x14ac:dyDescent="0.3">
      <c r="A105" s="831" t="s">
        <v>4366</v>
      </c>
      <c r="B105" s="832" t="s">
        <v>4367</v>
      </c>
      <c r="C105" s="832" t="s">
        <v>3661</v>
      </c>
      <c r="D105" s="832" t="s">
        <v>4516</v>
      </c>
      <c r="E105" s="832" t="s">
        <v>4517</v>
      </c>
      <c r="F105" s="849"/>
      <c r="G105" s="849"/>
      <c r="H105" s="849"/>
      <c r="I105" s="849"/>
      <c r="J105" s="849">
        <v>2</v>
      </c>
      <c r="K105" s="849">
        <v>266</v>
      </c>
      <c r="L105" s="849"/>
      <c r="M105" s="849">
        <v>133</v>
      </c>
      <c r="N105" s="849"/>
      <c r="O105" s="849"/>
      <c r="P105" s="837"/>
      <c r="Q105" s="850"/>
    </row>
    <row r="106" spans="1:17" ht="14.4" customHeight="1" x14ac:dyDescent="0.3">
      <c r="A106" s="831" t="s">
        <v>4366</v>
      </c>
      <c r="B106" s="832" t="s">
        <v>4367</v>
      </c>
      <c r="C106" s="832" t="s">
        <v>3661</v>
      </c>
      <c r="D106" s="832" t="s">
        <v>4518</v>
      </c>
      <c r="E106" s="832" t="s">
        <v>4519</v>
      </c>
      <c r="F106" s="849">
        <v>156</v>
      </c>
      <c r="G106" s="849">
        <v>45864</v>
      </c>
      <c r="H106" s="849">
        <v>1</v>
      </c>
      <c r="I106" s="849">
        <v>294</v>
      </c>
      <c r="J106" s="849">
        <v>66</v>
      </c>
      <c r="K106" s="849">
        <v>19470</v>
      </c>
      <c r="L106" s="849">
        <v>0.42451596023024596</v>
      </c>
      <c r="M106" s="849">
        <v>295</v>
      </c>
      <c r="N106" s="849">
        <v>110</v>
      </c>
      <c r="O106" s="849">
        <v>32560</v>
      </c>
      <c r="P106" s="837">
        <v>0.70992499563928135</v>
      </c>
      <c r="Q106" s="850">
        <v>296</v>
      </c>
    </row>
    <row r="107" spans="1:17" ht="14.4" customHeight="1" x14ac:dyDescent="0.3">
      <c r="A107" s="831" t="s">
        <v>4366</v>
      </c>
      <c r="B107" s="832" t="s">
        <v>4367</v>
      </c>
      <c r="C107" s="832" t="s">
        <v>3661</v>
      </c>
      <c r="D107" s="832" t="s">
        <v>4520</v>
      </c>
      <c r="E107" s="832" t="s">
        <v>4521</v>
      </c>
      <c r="F107" s="849">
        <v>8</v>
      </c>
      <c r="G107" s="849">
        <v>360</v>
      </c>
      <c r="H107" s="849">
        <v>1</v>
      </c>
      <c r="I107" s="849">
        <v>45</v>
      </c>
      <c r="J107" s="849">
        <v>2</v>
      </c>
      <c r="K107" s="849">
        <v>90</v>
      </c>
      <c r="L107" s="849">
        <v>0.25</v>
      </c>
      <c r="M107" s="849">
        <v>45</v>
      </c>
      <c r="N107" s="849">
        <v>3</v>
      </c>
      <c r="O107" s="849">
        <v>135</v>
      </c>
      <c r="P107" s="837">
        <v>0.375</v>
      </c>
      <c r="Q107" s="850">
        <v>45</v>
      </c>
    </row>
    <row r="108" spans="1:17" ht="14.4" customHeight="1" x14ac:dyDescent="0.3">
      <c r="A108" s="831" t="s">
        <v>4366</v>
      </c>
      <c r="B108" s="832" t="s">
        <v>4367</v>
      </c>
      <c r="C108" s="832" t="s">
        <v>3661</v>
      </c>
      <c r="D108" s="832" t="s">
        <v>4522</v>
      </c>
      <c r="E108" s="832" t="s">
        <v>4523</v>
      </c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2220</v>
      </c>
      <c r="P108" s="837"/>
      <c r="Q108" s="850">
        <v>1110</v>
      </c>
    </row>
    <row r="109" spans="1:17" ht="14.4" customHeight="1" x14ac:dyDescent="0.3">
      <c r="A109" s="831" t="s">
        <v>4366</v>
      </c>
      <c r="B109" s="832" t="s">
        <v>4367</v>
      </c>
      <c r="C109" s="832" t="s">
        <v>3661</v>
      </c>
      <c r="D109" s="832" t="s">
        <v>4524</v>
      </c>
      <c r="E109" s="832" t="s">
        <v>4525</v>
      </c>
      <c r="F109" s="849">
        <v>7</v>
      </c>
      <c r="G109" s="849">
        <v>322</v>
      </c>
      <c r="H109" s="849">
        <v>1</v>
      </c>
      <c r="I109" s="849">
        <v>46</v>
      </c>
      <c r="J109" s="849">
        <v>7</v>
      </c>
      <c r="K109" s="849">
        <v>322</v>
      </c>
      <c r="L109" s="849">
        <v>1</v>
      </c>
      <c r="M109" s="849">
        <v>46</v>
      </c>
      <c r="N109" s="849">
        <v>18</v>
      </c>
      <c r="O109" s="849">
        <v>828</v>
      </c>
      <c r="P109" s="837">
        <v>2.5714285714285716</v>
      </c>
      <c r="Q109" s="850">
        <v>46</v>
      </c>
    </row>
    <row r="110" spans="1:17" ht="14.4" customHeight="1" x14ac:dyDescent="0.3">
      <c r="A110" s="831" t="s">
        <v>4366</v>
      </c>
      <c r="B110" s="832" t="s">
        <v>4367</v>
      </c>
      <c r="C110" s="832" t="s">
        <v>3661</v>
      </c>
      <c r="D110" s="832" t="s">
        <v>4526</v>
      </c>
      <c r="E110" s="832" t="s">
        <v>4527</v>
      </c>
      <c r="F110" s="849">
        <v>1</v>
      </c>
      <c r="G110" s="849">
        <v>310</v>
      </c>
      <c r="H110" s="849">
        <v>1</v>
      </c>
      <c r="I110" s="849">
        <v>310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4366</v>
      </c>
      <c r="B111" s="832" t="s">
        <v>4367</v>
      </c>
      <c r="C111" s="832" t="s">
        <v>3661</v>
      </c>
      <c r="D111" s="832" t="s">
        <v>4528</v>
      </c>
      <c r="E111" s="832" t="s">
        <v>4529</v>
      </c>
      <c r="F111" s="849"/>
      <c r="G111" s="849"/>
      <c r="H111" s="849"/>
      <c r="I111" s="849"/>
      <c r="J111" s="849">
        <v>2</v>
      </c>
      <c r="K111" s="849">
        <v>62</v>
      </c>
      <c r="L111" s="849"/>
      <c r="M111" s="849">
        <v>31</v>
      </c>
      <c r="N111" s="849"/>
      <c r="O111" s="849"/>
      <c r="P111" s="837"/>
      <c r="Q111" s="850"/>
    </row>
    <row r="112" spans="1:17" ht="14.4" customHeight="1" x14ac:dyDescent="0.3">
      <c r="A112" s="831" t="s">
        <v>4366</v>
      </c>
      <c r="B112" s="832" t="s">
        <v>4367</v>
      </c>
      <c r="C112" s="832" t="s">
        <v>3661</v>
      </c>
      <c r="D112" s="832" t="s">
        <v>4530</v>
      </c>
      <c r="E112" s="832" t="s">
        <v>4531</v>
      </c>
      <c r="F112" s="849"/>
      <c r="G112" s="849"/>
      <c r="H112" s="849"/>
      <c r="I112" s="849"/>
      <c r="J112" s="849"/>
      <c r="K112" s="849"/>
      <c r="L112" s="849"/>
      <c r="M112" s="849"/>
      <c r="N112" s="849">
        <v>2</v>
      </c>
      <c r="O112" s="849">
        <v>52</v>
      </c>
      <c r="P112" s="837"/>
      <c r="Q112" s="850">
        <v>26</v>
      </c>
    </row>
    <row r="113" spans="1:17" ht="14.4" customHeight="1" x14ac:dyDescent="0.3">
      <c r="A113" s="831" t="s">
        <v>4366</v>
      </c>
      <c r="B113" s="832" t="s">
        <v>4367</v>
      </c>
      <c r="C113" s="832" t="s">
        <v>3661</v>
      </c>
      <c r="D113" s="832" t="s">
        <v>4532</v>
      </c>
      <c r="E113" s="832" t="s">
        <v>4533</v>
      </c>
      <c r="F113" s="849">
        <v>8</v>
      </c>
      <c r="G113" s="849">
        <v>1064</v>
      </c>
      <c r="H113" s="849">
        <v>1</v>
      </c>
      <c r="I113" s="849">
        <v>133</v>
      </c>
      <c r="J113" s="849">
        <v>4</v>
      </c>
      <c r="K113" s="849">
        <v>532</v>
      </c>
      <c r="L113" s="849">
        <v>0.5</v>
      </c>
      <c r="M113" s="849">
        <v>133</v>
      </c>
      <c r="N113" s="849">
        <v>6</v>
      </c>
      <c r="O113" s="849">
        <v>798</v>
      </c>
      <c r="P113" s="837">
        <v>0.75</v>
      </c>
      <c r="Q113" s="850">
        <v>133</v>
      </c>
    </row>
    <row r="114" spans="1:17" ht="14.4" customHeight="1" x14ac:dyDescent="0.3">
      <c r="A114" s="831" t="s">
        <v>4366</v>
      </c>
      <c r="B114" s="832" t="s">
        <v>4367</v>
      </c>
      <c r="C114" s="832" t="s">
        <v>3661</v>
      </c>
      <c r="D114" s="832" t="s">
        <v>4534</v>
      </c>
      <c r="E114" s="832" t="s">
        <v>4535</v>
      </c>
      <c r="F114" s="849">
        <v>199</v>
      </c>
      <c r="G114" s="849">
        <v>7363</v>
      </c>
      <c r="H114" s="849">
        <v>1</v>
      </c>
      <c r="I114" s="849">
        <v>37</v>
      </c>
      <c r="J114" s="849">
        <v>154</v>
      </c>
      <c r="K114" s="849">
        <v>5698</v>
      </c>
      <c r="L114" s="849">
        <v>0.77386934673366836</v>
      </c>
      <c r="M114" s="849">
        <v>37</v>
      </c>
      <c r="N114" s="849">
        <v>206</v>
      </c>
      <c r="O114" s="849">
        <v>7622</v>
      </c>
      <c r="P114" s="837">
        <v>1.035175879396985</v>
      </c>
      <c r="Q114" s="850">
        <v>37</v>
      </c>
    </row>
    <row r="115" spans="1:17" ht="14.4" customHeight="1" x14ac:dyDescent="0.3">
      <c r="A115" s="831" t="s">
        <v>4366</v>
      </c>
      <c r="B115" s="832" t="s">
        <v>4367</v>
      </c>
      <c r="C115" s="832" t="s">
        <v>3661</v>
      </c>
      <c r="D115" s="832" t="s">
        <v>4536</v>
      </c>
      <c r="E115" s="832" t="s">
        <v>4537</v>
      </c>
      <c r="F115" s="849">
        <v>1</v>
      </c>
      <c r="G115" s="849">
        <v>171</v>
      </c>
      <c r="H115" s="849">
        <v>1</v>
      </c>
      <c r="I115" s="849">
        <v>171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4366</v>
      </c>
      <c r="B116" s="832" t="s">
        <v>4367</v>
      </c>
      <c r="C116" s="832" t="s">
        <v>3661</v>
      </c>
      <c r="D116" s="832" t="s">
        <v>4538</v>
      </c>
      <c r="E116" s="832" t="s">
        <v>4539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94</v>
      </c>
      <c r="P116" s="837"/>
      <c r="Q116" s="850">
        <v>94</v>
      </c>
    </row>
    <row r="117" spans="1:17" ht="14.4" customHeight="1" x14ac:dyDescent="0.3">
      <c r="A117" s="831" t="s">
        <v>4366</v>
      </c>
      <c r="B117" s="832" t="s">
        <v>4367</v>
      </c>
      <c r="C117" s="832" t="s">
        <v>3661</v>
      </c>
      <c r="D117" s="832" t="s">
        <v>4540</v>
      </c>
      <c r="E117" s="832" t="s">
        <v>4541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533</v>
      </c>
      <c r="P117" s="837"/>
      <c r="Q117" s="850">
        <v>533</v>
      </c>
    </row>
    <row r="118" spans="1:17" ht="14.4" customHeight="1" x14ac:dyDescent="0.3">
      <c r="A118" s="831" t="s">
        <v>4366</v>
      </c>
      <c r="B118" s="832" t="s">
        <v>4542</v>
      </c>
      <c r="C118" s="832" t="s">
        <v>3661</v>
      </c>
      <c r="D118" s="832" t="s">
        <v>4543</v>
      </c>
      <c r="E118" s="832" t="s">
        <v>4544</v>
      </c>
      <c r="F118" s="849">
        <v>1</v>
      </c>
      <c r="G118" s="849">
        <v>1038</v>
      </c>
      <c r="H118" s="849">
        <v>1</v>
      </c>
      <c r="I118" s="849">
        <v>1038</v>
      </c>
      <c r="J118" s="849">
        <v>3</v>
      </c>
      <c r="K118" s="849">
        <v>3114</v>
      </c>
      <c r="L118" s="849">
        <v>3</v>
      </c>
      <c r="M118" s="849">
        <v>1038</v>
      </c>
      <c r="N118" s="849">
        <v>1</v>
      </c>
      <c r="O118" s="849">
        <v>1039</v>
      </c>
      <c r="P118" s="837">
        <v>1.0009633911368014</v>
      </c>
      <c r="Q118" s="850">
        <v>1039</v>
      </c>
    </row>
    <row r="119" spans="1:17" ht="14.4" customHeight="1" x14ac:dyDescent="0.3">
      <c r="A119" s="831" t="s">
        <v>4545</v>
      </c>
      <c r="B119" s="832" t="s">
        <v>4546</v>
      </c>
      <c r="C119" s="832" t="s">
        <v>3666</v>
      </c>
      <c r="D119" s="832" t="s">
        <v>4547</v>
      </c>
      <c r="E119" s="832" t="s">
        <v>4548</v>
      </c>
      <c r="F119" s="849">
        <v>0.22</v>
      </c>
      <c r="G119" s="849">
        <v>1087.6599999999999</v>
      </c>
      <c r="H119" s="849">
        <v>1</v>
      </c>
      <c r="I119" s="849">
        <v>4943.9090909090901</v>
      </c>
      <c r="J119" s="849"/>
      <c r="K119" s="849"/>
      <c r="L119" s="849"/>
      <c r="M119" s="849"/>
      <c r="N119" s="849">
        <v>0.2</v>
      </c>
      <c r="O119" s="849">
        <v>972.62</v>
      </c>
      <c r="P119" s="837">
        <v>0.89423165327400123</v>
      </c>
      <c r="Q119" s="850">
        <v>4863.0999999999995</v>
      </c>
    </row>
    <row r="120" spans="1:17" ht="14.4" customHeight="1" x14ac:dyDescent="0.3">
      <c r="A120" s="831" t="s">
        <v>4545</v>
      </c>
      <c r="B120" s="832" t="s">
        <v>4546</v>
      </c>
      <c r="C120" s="832" t="s">
        <v>3666</v>
      </c>
      <c r="D120" s="832" t="s">
        <v>4549</v>
      </c>
      <c r="E120" s="832" t="s">
        <v>4550</v>
      </c>
      <c r="F120" s="849">
        <v>1.8</v>
      </c>
      <c r="G120" s="849">
        <v>1808.6799999999998</v>
      </c>
      <c r="H120" s="849">
        <v>1</v>
      </c>
      <c r="I120" s="849">
        <v>1004.8222222222221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4545</v>
      </c>
      <c r="B121" s="832" t="s">
        <v>4546</v>
      </c>
      <c r="C121" s="832" t="s">
        <v>3666</v>
      </c>
      <c r="D121" s="832" t="s">
        <v>4551</v>
      </c>
      <c r="E121" s="832" t="s">
        <v>4548</v>
      </c>
      <c r="F121" s="849">
        <v>0.35000000000000003</v>
      </c>
      <c r="G121" s="849">
        <v>3460.71</v>
      </c>
      <c r="H121" s="849">
        <v>1</v>
      </c>
      <c r="I121" s="849">
        <v>9887.7428571428554</v>
      </c>
      <c r="J121" s="849">
        <v>0.37000000000000005</v>
      </c>
      <c r="K121" s="849">
        <v>3658.4999999999995</v>
      </c>
      <c r="L121" s="849">
        <v>1.0571530119541943</v>
      </c>
      <c r="M121" s="849">
        <v>9887.8378378378347</v>
      </c>
      <c r="N121" s="849">
        <v>0.73000000000000009</v>
      </c>
      <c r="O121" s="849">
        <v>6386.920000000001</v>
      </c>
      <c r="P121" s="837">
        <v>1.8455519243161087</v>
      </c>
      <c r="Q121" s="850">
        <v>8749.2054794520554</v>
      </c>
    </row>
    <row r="122" spans="1:17" ht="14.4" customHeight="1" x14ac:dyDescent="0.3">
      <c r="A122" s="831" t="s">
        <v>4545</v>
      </c>
      <c r="B122" s="832" t="s">
        <v>4546</v>
      </c>
      <c r="C122" s="832" t="s">
        <v>3666</v>
      </c>
      <c r="D122" s="832" t="s">
        <v>4146</v>
      </c>
      <c r="E122" s="832" t="s">
        <v>4315</v>
      </c>
      <c r="F122" s="849">
        <v>0.1</v>
      </c>
      <c r="G122" s="849">
        <v>454.76</v>
      </c>
      <c r="H122" s="849">
        <v>1</v>
      </c>
      <c r="I122" s="849">
        <v>4547.5999999999995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4545</v>
      </c>
      <c r="B123" s="832" t="s">
        <v>4546</v>
      </c>
      <c r="C123" s="832" t="s">
        <v>3666</v>
      </c>
      <c r="D123" s="832" t="s">
        <v>4552</v>
      </c>
      <c r="E123" s="832" t="s">
        <v>4315</v>
      </c>
      <c r="F123" s="849">
        <v>7.0000000000000007E-2</v>
      </c>
      <c r="G123" s="849">
        <v>636.66</v>
      </c>
      <c r="H123" s="849">
        <v>1</v>
      </c>
      <c r="I123" s="849">
        <v>9095.1428571428551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4545</v>
      </c>
      <c r="B124" s="832" t="s">
        <v>4546</v>
      </c>
      <c r="C124" s="832" t="s">
        <v>3666</v>
      </c>
      <c r="D124" s="832" t="s">
        <v>4553</v>
      </c>
      <c r="E124" s="832" t="s">
        <v>4554</v>
      </c>
      <c r="F124" s="849"/>
      <c r="G124" s="849"/>
      <c r="H124" s="849"/>
      <c r="I124" s="849"/>
      <c r="J124" s="849">
        <v>0.1</v>
      </c>
      <c r="K124" s="849">
        <v>194.93</v>
      </c>
      <c r="L124" s="849"/>
      <c r="M124" s="849">
        <v>1949.3</v>
      </c>
      <c r="N124" s="849"/>
      <c r="O124" s="849"/>
      <c r="P124" s="837"/>
      <c r="Q124" s="850"/>
    </row>
    <row r="125" spans="1:17" ht="14.4" customHeight="1" x14ac:dyDescent="0.3">
      <c r="A125" s="831" t="s">
        <v>4545</v>
      </c>
      <c r="B125" s="832" t="s">
        <v>4546</v>
      </c>
      <c r="C125" s="832" t="s">
        <v>3666</v>
      </c>
      <c r="D125" s="832" t="s">
        <v>4555</v>
      </c>
      <c r="E125" s="832" t="s">
        <v>4315</v>
      </c>
      <c r="F125" s="849">
        <v>1.9</v>
      </c>
      <c r="G125" s="849">
        <v>3456.16</v>
      </c>
      <c r="H125" s="849">
        <v>1</v>
      </c>
      <c r="I125" s="849">
        <v>1819.0315789473684</v>
      </c>
      <c r="J125" s="849">
        <v>0.75</v>
      </c>
      <c r="K125" s="849">
        <v>1364.28</v>
      </c>
      <c r="L125" s="849">
        <v>0.39473866950604142</v>
      </c>
      <c r="M125" s="849">
        <v>1819.04</v>
      </c>
      <c r="N125" s="849"/>
      <c r="O125" s="849"/>
      <c r="P125" s="837"/>
      <c r="Q125" s="850"/>
    </row>
    <row r="126" spans="1:17" ht="14.4" customHeight="1" x14ac:dyDescent="0.3">
      <c r="A126" s="831" t="s">
        <v>4545</v>
      </c>
      <c r="B126" s="832" t="s">
        <v>4546</v>
      </c>
      <c r="C126" s="832" t="s">
        <v>3666</v>
      </c>
      <c r="D126" s="832" t="s">
        <v>4556</v>
      </c>
      <c r="E126" s="832" t="s">
        <v>4557</v>
      </c>
      <c r="F126" s="849">
        <v>0.05</v>
      </c>
      <c r="G126" s="849">
        <v>45.19</v>
      </c>
      <c r="H126" s="849">
        <v>1</v>
      </c>
      <c r="I126" s="849">
        <v>903.8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4545</v>
      </c>
      <c r="B127" s="832" t="s">
        <v>4546</v>
      </c>
      <c r="C127" s="832" t="s">
        <v>3666</v>
      </c>
      <c r="D127" s="832" t="s">
        <v>4558</v>
      </c>
      <c r="E127" s="832" t="s">
        <v>4315</v>
      </c>
      <c r="F127" s="849">
        <v>0.08</v>
      </c>
      <c r="G127" s="849">
        <v>2874.0699999999997</v>
      </c>
      <c r="H127" s="849">
        <v>1</v>
      </c>
      <c r="I127" s="849">
        <v>35925.874999999993</v>
      </c>
      <c r="J127" s="849">
        <v>0.11</v>
      </c>
      <c r="K127" s="849">
        <v>3674.44</v>
      </c>
      <c r="L127" s="849">
        <v>1.2784796473293971</v>
      </c>
      <c r="M127" s="849">
        <v>33404</v>
      </c>
      <c r="N127" s="849"/>
      <c r="O127" s="849"/>
      <c r="P127" s="837"/>
      <c r="Q127" s="850"/>
    </row>
    <row r="128" spans="1:17" ht="14.4" customHeight="1" x14ac:dyDescent="0.3">
      <c r="A128" s="831" t="s">
        <v>4545</v>
      </c>
      <c r="B128" s="832" t="s">
        <v>4546</v>
      </c>
      <c r="C128" s="832" t="s">
        <v>3666</v>
      </c>
      <c r="D128" s="832" t="s">
        <v>4314</v>
      </c>
      <c r="E128" s="832" t="s">
        <v>4315</v>
      </c>
      <c r="F128" s="849"/>
      <c r="G128" s="849"/>
      <c r="H128" s="849"/>
      <c r="I128" s="849"/>
      <c r="J128" s="849"/>
      <c r="K128" s="849"/>
      <c r="L128" s="849"/>
      <c r="M128" s="849"/>
      <c r="N128" s="849">
        <v>8.3999999999999986</v>
      </c>
      <c r="O128" s="849">
        <v>5506.36</v>
      </c>
      <c r="P128" s="837"/>
      <c r="Q128" s="850">
        <v>655.51904761904768</v>
      </c>
    </row>
    <row r="129" spans="1:17" ht="14.4" customHeight="1" x14ac:dyDescent="0.3">
      <c r="A129" s="831" t="s">
        <v>4545</v>
      </c>
      <c r="B129" s="832" t="s">
        <v>4546</v>
      </c>
      <c r="C129" s="832" t="s">
        <v>3666</v>
      </c>
      <c r="D129" s="832" t="s">
        <v>4559</v>
      </c>
      <c r="E129" s="832" t="s">
        <v>4315</v>
      </c>
      <c r="F129" s="849"/>
      <c r="G129" s="849"/>
      <c r="H129" s="849"/>
      <c r="I129" s="849"/>
      <c r="J129" s="849"/>
      <c r="K129" s="849"/>
      <c r="L129" s="849"/>
      <c r="M129" s="849"/>
      <c r="N129" s="849">
        <v>9.9999999999999992E-2</v>
      </c>
      <c r="O129" s="849">
        <v>1262.25</v>
      </c>
      <c r="P129" s="837"/>
      <c r="Q129" s="850">
        <v>12622.500000000002</v>
      </c>
    </row>
    <row r="130" spans="1:17" ht="14.4" customHeight="1" x14ac:dyDescent="0.3">
      <c r="A130" s="831" t="s">
        <v>4545</v>
      </c>
      <c r="B130" s="832" t="s">
        <v>4546</v>
      </c>
      <c r="C130" s="832" t="s">
        <v>3666</v>
      </c>
      <c r="D130" s="832" t="s">
        <v>4560</v>
      </c>
      <c r="E130" s="832" t="s">
        <v>4554</v>
      </c>
      <c r="F130" s="849"/>
      <c r="G130" s="849"/>
      <c r="H130" s="849"/>
      <c r="I130" s="849"/>
      <c r="J130" s="849"/>
      <c r="K130" s="849"/>
      <c r="L130" s="849"/>
      <c r="M130" s="849"/>
      <c r="N130" s="849">
        <v>0.30000000000000004</v>
      </c>
      <c r="O130" s="849">
        <v>159.69</v>
      </c>
      <c r="P130" s="837"/>
      <c r="Q130" s="850">
        <v>532.29999999999995</v>
      </c>
    </row>
    <row r="131" spans="1:17" ht="14.4" customHeight="1" x14ac:dyDescent="0.3">
      <c r="A131" s="831" t="s">
        <v>4545</v>
      </c>
      <c r="B131" s="832" t="s">
        <v>4546</v>
      </c>
      <c r="C131" s="832" t="s">
        <v>3690</v>
      </c>
      <c r="D131" s="832" t="s">
        <v>4561</v>
      </c>
      <c r="E131" s="832" t="s">
        <v>4562</v>
      </c>
      <c r="F131" s="849">
        <v>1</v>
      </c>
      <c r="G131" s="849">
        <v>589.59</v>
      </c>
      <c r="H131" s="849">
        <v>1</v>
      </c>
      <c r="I131" s="849">
        <v>589.59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4545</v>
      </c>
      <c r="B132" s="832" t="s">
        <v>4546</v>
      </c>
      <c r="C132" s="832" t="s">
        <v>3690</v>
      </c>
      <c r="D132" s="832" t="s">
        <v>4563</v>
      </c>
      <c r="E132" s="832" t="s">
        <v>4564</v>
      </c>
      <c r="F132" s="849"/>
      <c r="G132" s="849"/>
      <c r="H132" s="849"/>
      <c r="I132" s="849"/>
      <c r="J132" s="849"/>
      <c r="K132" s="849"/>
      <c r="L132" s="849"/>
      <c r="M132" s="849"/>
      <c r="N132" s="849">
        <v>2</v>
      </c>
      <c r="O132" s="849">
        <v>1944.64</v>
      </c>
      <c r="P132" s="837"/>
      <c r="Q132" s="850">
        <v>972.32</v>
      </c>
    </row>
    <row r="133" spans="1:17" ht="14.4" customHeight="1" x14ac:dyDescent="0.3">
      <c r="A133" s="831" t="s">
        <v>4545</v>
      </c>
      <c r="B133" s="832" t="s">
        <v>4546</v>
      </c>
      <c r="C133" s="832" t="s">
        <v>3690</v>
      </c>
      <c r="D133" s="832" t="s">
        <v>4565</v>
      </c>
      <c r="E133" s="832" t="s">
        <v>4564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1408.42</v>
      </c>
      <c r="P133" s="837"/>
      <c r="Q133" s="850">
        <v>1408.42</v>
      </c>
    </row>
    <row r="134" spans="1:17" ht="14.4" customHeight="1" x14ac:dyDescent="0.3">
      <c r="A134" s="831" t="s">
        <v>4545</v>
      </c>
      <c r="B134" s="832" t="s">
        <v>4546</v>
      </c>
      <c r="C134" s="832" t="s">
        <v>3690</v>
      </c>
      <c r="D134" s="832" t="s">
        <v>4566</v>
      </c>
      <c r="E134" s="832" t="s">
        <v>4564</v>
      </c>
      <c r="F134" s="849">
        <v>3</v>
      </c>
      <c r="G134" s="849">
        <v>5121.93</v>
      </c>
      <c r="H134" s="849">
        <v>1</v>
      </c>
      <c r="I134" s="849">
        <v>1707.3100000000002</v>
      </c>
      <c r="J134" s="849"/>
      <c r="K134" s="849"/>
      <c r="L134" s="849"/>
      <c r="M134" s="849"/>
      <c r="N134" s="849">
        <v>1</v>
      </c>
      <c r="O134" s="849">
        <v>907.5</v>
      </c>
      <c r="P134" s="837">
        <v>0.1771793054571226</v>
      </c>
      <c r="Q134" s="850">
        <v>907.5</v>
      </c>
    </row>
    <row r="135" spans="1:17" ht="14.4" customHeight="1" x14ac:dyDescent="0.3">
      <c r="A135" s="831" t="s">
        <v>4545</v>
      </c>
      <c r="B135" s="832" t="s">
        <v>4546</v>
      </c>
      <c r="C135" s="832" t="s">
        <v>3690</v>
      </c>
      <c r="D135" s="832" t="s">
        <v>4567</v>
      </c>
      <c r="E135" s="832" t="s">
        <v>4564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1310.83</v>
      </c>
      <c r="P135" s="837"/>
      <c r="Q135" s="850">
        <v>1310.83</v>
      </c>
    </row>
    <row r="136" spans="1:17" ht="14.4" customHeight="1" x14ac:dyDescent="0.3">
      <c r="A136" s="831" t="s">
        <v>4545</v>
      </c>
      <c r="B136" s="832" t="s">
        <v>4546</v>
      </c>
      <c r="C136" s="832" t="s">
        <v>3690</v>
      </c>
      <c r="D136" s="832" t="s">
        <v>4568</v>
      </c>
      <c r="E136" s="832" t="s">
        <v>4569</v>
      </c>
      <c r="F136" s="849"/>
      <c r="G136" s="849"/>
      <c r="H136" s="849"/>
      <c r="I136" s="849"/>
      <c r="J136" s="849"/>
      <c r="K136" s="849"/>
      <c r="L136" s="849"/>
      <c r="M136" s="849"/>
      <c r="N136" s="849">
        <v>2</v>
      </c>
      <c r="O136" s="849">
        <v>1878.28</v>
      </c>
      <c r="P136" s="837"/>
      <c r="Q136" s="850">
        <v>939.14</v>
      </c>
    </row>
    <row r="137" spans="1:17" ht="14.4" customHeight="1" x14ac:dyDescent="0.3">
      <c r="A137" s="831" t="s">
        <v>4545</v>
      </c>
      <c r="B137" s="832" t="s">
        <v>4546</v>
      </c>
      <c r="C137" s="832" t="s">
        <v>3690</v>
      </c>
      <c r="D137" s="832" t="s">
        <v>4570</v>
      </c>
      <c r="E137" s="832" t="s">
        <v>4571</v>
      </c>
      <c r="F137" s="849"/>
      <c r="G137" s="849"/>
      <c r="H137" s="849"/>
      <c r="I137" s="849"/>
      <c r="J137" s="849"/>
      <c r="K137" s="849"/>
      <c r="L137" s="849"/>
      <c r="M137" s="849"/>
      <c r="N137" s="849">
        <v>3</v>
      </c>
      <c r="O137" s="849">
        <v>24020.79</v>
      </c>
      <c r="P137" s="837"/>
      <c r="Q137" s="850">
        <v>8006.93</v>
      </c>
    </row>
    <row r="138" spans="1:17" ht="14.4" customHeight="1" x14ac:dyDescent="0.3">
      <c r="A138" s="831" t="s">
        <v>4545</v>
      </c>
      <c r="B138" s="832" t="s">
        <v>4546</v>
      </c>
      <c r="C138" s="832" t="s">
        <v>3690</v>
      </c>
      <c r="D138" s="832" t="s">
        <v>4572</v>
      </c>
      <c r="E138" s="832" t="s">
        <v>4573</v>
      </c>
      <c r="F138" s="849">
        <v>1</v>
      </c>
      <c r="G138" s="849">
        <v>3003.38</v>
      </c>
      <c r="H138" s="849">
        <v>1</v>
      </c>
      <c r="I138" s="849">
        <v>3003.38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4545</v>
      </c>
      <c r="B139" s="832" t="s">
        <v>4546</v>
      </c>
      <c r="C139" s="832" t="s">
        <v>3690</v>
      </c>
      <c r="D139" s="832" t="s">
        <v>4574</v>
      </c>
      <c r="E139" s="832" t="s">
        <v>4575</v>
      </c>
      <c r="F139" s="849">
        <v>1</v>
      </c>
      <c r="G139" s="849">
        <v>4137.8900000000003</v>
      </c>
      <c r="H139" s="849">
        <v>1</v>
      </c>
      <c r="I139" s="849">
        <v>4137.8900000000003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4545</v>
      </c>
      <c r="B140" s="832" t="s">
        <v>4546</v>
      </c>
      <c r="C140" s="832" t="s">
        <v>3690</v>
      </c>
      <c r="D140" s="832" t="s">
        <v>4576</v>
      </c>
      <c r="E140" s="832" t="s">
        <v>4577</v>
      </c>
      <c r="F140" s="849">
        <v>1</v>
      </c>
      <c r="G140" s="849">
        <v>1002.8</v>
      </c>
      <c r="H140" s="849">
        <v>1</v>
      </c>
      <c r="I140" s="849">
        <v>1002.8</v>
      </c>
      <c r="J140" s="849"/>
      <c r="K140" s="849"/>
      <c r="L140" s="849"/>
      <c r="M140" s="849"/>
      <c r="N140" s="849">
        <v>1</v>
      </c>
      <c r="O140" s="849">
        <v>895.4</v>
      </c>
      <c r="P140" s="837">
        <v>0.89289988033506185</v>
      </c>
      <c r="Q140" s="850">
        <v>895.4</v>
      </c>
    </row>
    <row r="141" spans="1:17" ht="14.4" customHeight="1" x14ac:dyDescent="0.3">
      <c r="A141" s="831" t="s">
        <v>4545</v>
      </c>
      <c r="B141" s="832" t="s">
        <v>4546</v>
      </c>
      <c r="C141" s="832" t="s">
        <v>3690</v>
      </c>
      <c r="D141" s="832" t="s">
        <v>4578</v>
      </c>
      <c r="E141" s="832" t="s">
        <v>4579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5941.52</v>
      </c>
      <c r="P141" s="837"/>
      <c r="Q141" s="850">
        <v>2970.76</v>
      </c>
    </row>
    <row r="142" spans="1:17" ht="14.4" customHeight="1" x14ac:dyDescent="0.3">
      <c r="A142" s="831" t="s">
        <v>4545</v>
      </c>
      <c r="B142" s="832" t="s">
        <v>4546</v>
      </c>
      <c r="C142" s="832" t="s">
        <v>3690</v>
      </c>
      <c r="D142" s="832" t="s">
        <v>4580</v>
      </c>
      <c r="E142" s="832" t="s">
        <v>4581</v>
      </c>
      <c r="F142" s="849">
        <v>1</v>
      </c>
      <c r="G142" s="849">
        <v>2170.9699999999998</v>
      </c>
      <c r="H142" s="849">
        <v>1</v>
      </c>
      <c r="I142" s="849">
        <v>2170.9699999999998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4545</v>
      </c>
      <c r="B143" s="832" t="s">
        <v>4546</v>
      </c>
      <c r="C143" s="832" t="s">
        <v>3690</v>
      </c>
      <c r="D143" s="832" t="s">
        <v>4582</v>
      </c>
      <c r="E143" s="832" t="s">
        <v>4583</v>
      </c>
      <c r="F143" s="849"/>
      <c r="G143" s="849"/>
      <c r="H143" s="849"/>
      <c r="I143" s="849"/>
      <c r="J143" s="849"/>
      <c r="K143" s="849"/>
      <c r="L143" s="849"/>
      <c r="M143" s="849"/>
      <c r="N143" s="849">
        <v>2</v>
      </c>
      <c r="O143" s="849">
        <v>5589.34</v>
      </c>
      <c r="P143" s="837"/>
      <c r="Q143" s="850">
        <v>2794.67</v>
      </c>
    </row>
    <row r="144" spans="1:17" ht="14.4" customHeight="1" x14ac:dyDescent="0.3">
      <c r="A144" s="831" t="s">
        <v>4545</v>
      </c>
      <c r="B144" s="832" t="s">
        <v>4546</v>
      </c>
      <c r="C144" s="832" t="s">
        <v>3690</v>
      </c>
      <c r="D144" s="832" t="s">
        <v>4584</v>
      </c>
      <c r="E144" s="832" t="s">
        <v>4585</v>
      </c>
      <c r="F144" s="849">
        <v>2</v>
      </c>
      <c r="G144" s="849">
        <v>1211.3</v>
      </c>
      <c r="H144" s="849">
        <v>1</v>
      </c>
      <c r="I144" s="849">
        <v>605.65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4545</v>
      </c>
      <c r="B145" s="832" t="s">
        <v>4546</v>
      </c>
      <c r="C145" s="832" t="s">
        <v>3690</v>
      </c>
      <c r="D145" s="832" t="s">
        <v>4586</v>
      </c>
      <c r="E145" s="832" t="s">
        <v>4587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1662.32</v>
      </c>
      <c r="P145" s="837"/>
      <c r="Q145" s="850">
        <v>831.16</v>
      </c>
    </row>
    <row r="146" spans="1:17" ht="14.4" customHeight="1" x14ac:dyDescent="0.3">
      <c r="A146" s="831" t="s">
        <v>4545</v>
      </c>
      <c r="B146" s="832" t="s">
        <v>4546</v>
      </c>
      <c r="C146" s="832" t="s">
        <v>3690</v>
      </c>
      <c r="D146" s="832" t="s">
        <v>4588</v>
      </c>
      <c r="E146" s="832" t="s">
        <v>4589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6543.12</v>
      </c>
      <c r="P146" s="837"/>
      <c r="Q146" s="850">
        <v>3271.56</v>
      </c>
    </row>
    <row r="147" spans="1:17" ht="14.4" customHeight="1" x14ac:dyDescent="0.3">
      <c r="A147" s="831" t="s">
        <v>4545</v>
      </c>
      <c r="B147" s="832" t="s">
        <v>4546</v>
      </c>
      <c r="C147" s="832" t="s">
        <v>3690</v>
      </c>
      <c r="D147" s="832" t="s">
        <v>4590</v>
      </c>
      <c r="E147" s="832" t="s">
        <v>4591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359.1</v>
      </c>
      <c r="P147" s="837"/>
      <c r="Q147" s="850">
        <v>359.1</v>
      </c>
    </row>
    <row r="148" spans="1:17" ht="14.4" customHeight="1" x14ac:dyDescent="0.3">
      <c r="A148" s="831" t="s">
        <v>4545</v>
      </c>
      <c r="B148" s="832" t="s">
        <v>4546</v>
      </c>
      <c r="C148" s="832" t="s">
        <v>3690</v>
      </c>
      <c r="D148" s="832" t="s">
        <v>4592</v>
      </c>
      <c r="E148" s="832" t="s">
        <v>4593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34960</v>
      </c>
      <c r="P148" s="837"/>
      <c r="Q148" s="850">
        <v>34960</v>
      </c>
    </row>
    <row r="149" spans="1:17" ht="14.4" customHeight="1" x14ac:dyDescent="0.3">
      <c r="A149" s="831" t="s">
        <v>4545</v>
      </c>
      <c r="B149" s="832" t="s">
        <v>4546</v>
      </c>
      <c r="C149" s="832" t="s">
        <v>3690</v>
      </c>
      <c r="D149" s="832" t="s">
        <v>4594</v>
      </c>
      <c r="E149" s="832" t="s">
        <v>4595</v>
      </c>
      <c r="F149" s="849"/>
      <c r="G149" s="849"/>
      <c r="H149" s="849"/>
      <c r="I149" s="849"/>
      <c r="J149" s="849"/>
      <c r="K149" s="849"/>
      <c r="L149" s="849"/>
      <c r="M149" s="849"/>
      <c r="N149" s="849">
        <v>3</v>
      </c>
      <c r="O149" s="849">
        <v>42782.1</v>
      </c>
      <c r="P149" s="837"/>
      <c r="Q149" s="850">
        <v>14260.699999999999</v>
      </c>
    </row>
    <row r="150" spans="1:17" ht="14.4" customHeight="1" x14ac:dyDescent="0.3">
      <c r="A150" s="831" t="s">
        <v>4545</v>
      </c>
      <c r="B150" s="832" t="s">
        <v>4546</v>
      </c>
      <c r="C150" s="832" t="s">
        <v>3690</v>
      </c>
      <c r="D150" s="832" t="s">
        <v>4596</v>
      </c>
      <c r="E150" s="832" t="s">
        <v>4597</v>
      </c>
      <c r="F150" s="849">
        <v>1</v>
      </c>
      <c r="G150" s="849">
        <v>6587.13</v>
      </c>
      <c r="H150" s="849">
        <v>1</v>
      </c>
      <c r="I150" s="849">
        <v>6587.13</v>
      </c>
      <c r="J150" s="849"/>
      <c r="K150" s="849"/>
      <c r="L150" s="849"/>
      <c r="M150" s="849"/>
      <c r="N150" s="849">
        <v>2</v>
      </c>
      <c r="O150" s="849">
        <v>7012.7</v>
      </c>
      <c r="P150" s="837">
        <v>1.0646062852866118</v>
      </c>
      <c r="Q150" s="850">
        <v>3506.35</v>
      </c>
    </row>
    <row r="151" spans="1:17" ht="14.4" customHeight="1" x14ac:dyDescent="0.3">
      <c r="A151" s="831" t="s">
        <v>4545</v>
      </c>
      <c r="B151" s="832" t="s">
        <v>4546</v>
      </c>
      <c r="C151" s="832" t="s">
        <v>3690</v>
      </c>
      <c r="D151" s="832" t="s">
        <v>4598</v>
      </c>
      <c r="E151" s="832" t="s">
        <v>4599</v>
      </c>
      <c r="F151" s="849"/>
      <c r="G151" s="849"/>
      <c r="H151" s="849"/>
      <c r="I151" s="849"/>
      <c r="J151" s="849"/>
      <c r="K151" s="849"/>
      <c r="L151" s="849"/>
      <c r="M151" s="849"/>
      <c r="N151" s="849">
        <v>3</v>
      </c>
      <c r="O151" s="849">
        <v>5179.2000000000007</v>
      </c>
      <c r="P151" s="837"/>
      <c r="Q151" s="850">
        <v>1726.4000000000003</v>
      </c>
    </row>
    <row r="152" spans="1:17" ht="14.4" customHeight="1" x14ac:dyDescent="0.3">
      <c r="A152" s="831" t="s">
        <v>4545</v>
      </c>
      <c r="B152" s="832" t="s">
        <v>4546</v>
      </c>
      <c r="C152" s="832" t="s">
        <v>3690</v>
      </c>
      <c r="D152" s="832" t="s">
        <v>4600</v>
      </c>
      <c r="E152" s="832" t="s">
        <v>4601</v>
      </c>
      <c r="F152" s="849">
        <v>1</v>
      </c>
      <c r="G152" s="849">
        <v>380.86</v>
      </c>
      <c r="H152" s="849">
        <v>1</v>
      </c>
      <c r="I152" s="849">
        <v>380.86</v>
      </c>
      <c r="J152" s="849"/>
      <c r="K152" s="849"/>
      <c r="L152" s="849"/>
      <c r="M152" s="849"/>
      <c r="N152" s="849">
        <v>1</v>
      </c>
      <c r="O152" s="849">
        <v>380.86</v>
      </c>
      <c r="P152" s="837">
        <v>1</v>
      </c>
      <c r="Q152" s="850">
        <v>380.86</v>
      </c>
    </row>
    <row r="153" spans="1:17" ht="14.4" customHeight="1" x14ac:dyDescent="0.3">
      <c r="A153" s="831" t="s">
        <v>4545</v>
      </c>
      <c r="B153" s="832" t="s">
        <v>4546</v>
      </c>
      <c r="C153" s="832" t="s">
        <v>3690</v>
      </c>
      <c r="D153" s="832" t="s">
        <v>4602</v>
      </c>
      <c r="E153" s="832" t="s">
        <v>4603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22031</v>
      </c>
      <c r="P153" s="837"/>
      <c r="Q153" s="850">
        <v>11015.5</v>
      </c>
    </row>
    <row r="154" spans="1:17" ht="14.4" customHeight="1" x14ac:dyDescent="0.3">
      <c r="A154" s="831" t="s">
        <v>4545</v>
      </c>
      <c r="B154" s="832" t="s">
        <v>4546</v>
      </c>
      <c r="C154" s="832" t="s">
        <v>3690</v>
      </c>
      <c r="D154" s="832" t="s">
        <v>4604</v>
      </c>
      <c r="E154" s="832" t="s">
        <v>4605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11010</v>
      </c>
      <c r="P154" s="837"/>
      <c r="Q154" s="850">
        <v>11010</v>
      </c>
    </row>
    <row r="155" spans="1:17" ht="14.4" customHeight="1" x14ac:dyDescent="0.3">
      <c r="A155" s="831" t="s">
        <v>4545</v>
      </c>
      <c r="B155" s="832" t="s">
        <v>4546</v>
      </c>
      <c r="C155" s="832" t="s">
        <v>3690</v>
      </c>
      <c r="D155" s="832" t="s">
        <v>4606</v>
      </c>
      <c r="E155" s="832" t="s">
        <v>4607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1356.6</v>
      </c>
      <c r="P155" s="837"/>
      <c r="Q155" s="850">
        <v>1356.6</v>
      </c>
    </row>
    <row r="156" spans="1:17" ht="14.4" customHeight="1" x14ac:dyDescent="0.3">
      <c r="A156" s="831" t="s">
        <v>4545</v>
      </c>
      <c r="B156" s="832" t="s">
        <v>4546</v>
      </c>
      <c r="C156" s="832" t="s">
        <v>3661</v>
      </c>
      <c r="D156" s="832" t="s">
        <v>4608</v>
      </c>
      <c r="E156" s="832" t="s">
        <v>4609</v>
      </c>
      <c r="F156" s="849">
        <v>2</v>
      </c>
      <c r="G156" s="849">
        <v>310</v>
      </c>
      <c r="H156" s="849">
        <v>1</v>
      </c>
      <c r="I156" s="849">
        <v>155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4545</v>
      </c>
      <c r="B157" s="832" t="s">
        <v>4546</v>
      </c>
      <c r="C157" s="832" t="s">
        <v>3661</v>
      </c>
      <c r="D157" s="832" t="s">
        <v>4610</v>
      </c>
      <c r="E157" s="832" t="s">
        <v>4611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129</v>
      </c>
      <c r="P157" s="837"/>
      <c r="Q157" s="850">
        <v>129</v>
      </c>
    </row>
    <row r="158" spans="1:17" ht="14.4" customHeight="1" x14ac:dyDescent="0.3">
      <c r="A158" s="831" t="s">
        <v>4545</v>
      </c>
      <c r="B158" s="832" t="s">
        <v>4546</v>
      </c>
      <c r="C158" s="832" t="s">
        <v>3661</v>
      </c>
      <c r="D158" s="832" t="s">
        <v>4612</v>
      </c>
      <c r="E158" s="832" t="s">
        <v>4613</v>
      </c>
      <c r="F158" s="849">
        <v>15</v>
      </c>
      <c r="G158" s="849">
        <v>3345</v>
      </c>
      <c r="H158" s="849">
        <v>1</v>
      </c>
      <c r="I158" s="849">
        <v>223</v>
      </c>
      <c r="J158" s="849">
        <v>1</v>
      </c>
      <c r="K158" s="849">
        <v>224</v>
      </c>
      <c r="L158" s="849">
        <v>6.6965620328849035E-2</v>
      </c>
      <c r="M158" s="849">
        <v>224</v>
      </c>
      <c r="N158" s="849">
        <v>6</v>
      </c>
      <c r="O158" s="849">
        <v>1350</v>
      </c>
      <c r="P158" s="837">
        <v>0.40358744394618834</v>
      </c>
      <c r="Q158" s="850">
        <v>225</v>
      </c>
    </row>
    <row r="159" spans="1:17" ht="14.4" customHeight="1" x14ac:dyDescent="0.3">
      <c r="A159" s="831" t="s">
        <v>4545</v>
      </c>
      <c r="B159" s="832" t="s">
        <v>4546</v>
      </c>
      <c r="C159" s="832" t="s">
        <v>3661</v>
      </c>
      <c r="D159" s="832" t="s">
        <v>4614</v>
      </c>
      <c r="E159" s="832" t="s">
        <v>4615</v>
      </c>
      <c r="F159" s="849"/>
      <c r="G159" s="849"/>
      <c r="H159" s="849"/>
      <c r="I159" s="849"/>
      <c r="J159" s="849">
        <v>1</v>
      </c>
      <c r="K159" s="849">
        <v>226</v>
      </c>
      <c r="L159" s="849"/>
      <c r="M159" s="849">
        <v>226</v>
      </c>
      <c r="N159" s="849">
        <v>7</v>
      </c>
      <c r="O159" s="849">
        <v>1589</v>
      </c>
      <c r="P159" s="837"/>
      <c r="Q159" s="850">
        <v>227</v>
      </c>
    </row>
    <row r="160" spans="1:17" ht="14.4" customHeight="1" x14ac:dyDescent="0.3">
      <c r="A160" s="831" t="s">
        <v>4545</v>
      </c>
      <c r="B160" s="832" t="s">
        <v>4546</v>
      </c>
      <c r="C160" s="832" t="s">
        <v>3661</v>
      </c>
      <c r="D160" s="832" t="s">
        <v>4616</v>
      </c>
      <c r="E160" s="832" t="s">
        <v>4617</v>
      </c>
      <c r="F160" s="849"/>
      <c r="G160" s="849"/>
      <c r="H160" s="849"/>
      <c r="I160" s="849"/>
      <c r="J160" s="849">
        <v>6</v>
      </c>
      <c r="K160" s="849">
        <v>1596</v>
      </c>
      <c r="L160" s="849"/>
      <c r="M160" s="849">
        <v>266</v>
      </c>
      <c r="N160" s="849"/>
      <c r="O160" s="849"/>
      <c r="P160" s="837"/>
      <c r="Q160" s="850"/>
    </row>
    <row r="161" spans="1:17" ht="14.4" customHeight="1" x14ac:dyDescent="0.3">
      <c r="A161" s="831" t="s">
        <v>4545</v>
      </c>
      <c r="B161" s="832" t="s">
        <v>4546</v>
      </c>
      <c r="C161" s="832" t="s">
        <v>3661</v>
      </c>
      <c r="D161" s="832" t="s">
        <v>4618</v>
      </c>
      <c r="E161" s="832" t="s">
        <v>4619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13862</v>
      </c>
      <c r="P161" s="837"/>
      <c r="Q161" s="850">
        <v>13862</v>
      </c>
    </row>
    <row r="162" spans="1:17" ht="14.4" customHeight="1" x14ac:dyDescent="0.3">
      <c r="A162" s="831" t="s">
        <v>4545</v>
      </c>
      <c r="B162" s="832" t="s">
        <v>4546</v>
      </c>
      <c r="C162" s="832" t="s">
        <v>3661</v>
      </c>
      <c r="D162" s="832" t="s">
        <v>4620</v>
      </c>
      <c r="E162" s="832" t="s">
        <v>4621</v>
      </c>
      <c r="F162" s="849">
        <v>1</v>
      </c>
      <c r="G162" s="849">
        <v>4164</v>
      </c>
      <c r="H162" s="849">
        <v>1</v>
      </c>
      <c r="I162" s="849">
        <v>4164</v>
      </c>
      <c r="J162" s="849">
        <v>1</v>
      </c>
      <c r="K162" s="849">
        <v>4166</v>
      </c>
      <c r="L162" s="849">
        <v>1.0004803073967339</v>
      </c>
      <c r="M162" s="849">
        <v>4166</v>
      </c>
      <c r="N162" s="849">
        <v>2</v>
      </c>
      <c r="O162" s="849">
        <v>8346</v>
      </c>
      <c r="P162" s="837">
        <v>2.0043227665706054</v>
      </c>
      <c r="Q162" s="850">
        <v>4173</v>
      </c>
    </row>
    <row r="163" spans="1:17" ht="14.4" customHeight="1" x14ac:dyDescent="0.3">
      <c r="A163" s="831" t="s">
        <v>4545</v>
      </c>
      <c r="B163" s="832" t="s">
        <v>4546</v>
      </c>
      <c r="C163" s="832" t="s">
        <v>3661</v>
      </c>
      <c r="D163" s="832" t="s">
        <v>4622</v>
      </c>
      <c r="E163" s="832" t="s">
        <v>4623</v>
      </c>
      <c r="F163" s="849">
        <v>2</v>
      </c>
      <c r="G163" s="849">
        <v>566</v>
      </c>
      <c r="H163" s="849">
        <v>1</v>
      </c>
      <c r="I163" s="849">
        <v>283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4545</v>
      </c>
      <c r="B164" s="832" t="s">
        <v>4546</v>
      </c>
      <c r="C164" s="832" t="s">
        <v>3661</v>
      </c>
      <c r="D164" s="832" t="s">
        <v>4624</v>
      </c>
      <c r="E164" s="832" t="s">
        <v>4625</v>
      </c>
      <c r="F164" s="849">
        <v>2</v>
      </c>
      <c r="G164" s="849">
        <v>12640</v>
      </c>
      <c r="H164" s="849">
        <v>1</v>
      </c>
      <c r="I164" s="849">
        <v>6320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4545</v>
      </c>
      <c r="B165" s="832" t="s">
        <v>4546</v>
      </c>
      <c r="C165" s="832" t="s">
        <v>3661</v>
      </c>
      <c r="D165" s="832" t="s">
        <v>4626</v>
      </c>
      <c r="E165" s="832" t="s">
        <v>4627</v>
      </c>
      <c r="F165" s="849"/>
      <c r="G165" s="849"/>
      <c r="H165" s="849"/>
      <c r="I165" s="849"/>
      <c r="J165" s="849">
        <v>2</v>
      </c>
      <c r="K165" s="849">
        <v>7724</v>
      </c>
      <c r="L165" s="849"/>
      <c r="M165" s="849">
        <v>3862</v>
      </c>
      <c r="N165" s="849">
        <v>5</v>
      </c>
      <c r="O165" s="849">
        <v>19335</v>
      </c>
      <c r="P165" s="837"/>
      <c r="Q165" s="850">
        <v>3867</v>
      </c>
    </row>
    <row r="166" spans="1:17" ht="14.4" customHeight="1" x14ac:dyDescent="0.3">
      <c r="A166" s="831" t="s">
        <v>4545</v>
      </c>
      <c r="B166" s="832" t="s">
        <v>4546</v>
      </c>
      <c r="C166" s="832" t="s">
        <v>3661</v>
      </c>
      <c r="D166" s="832" t="s">
        <v>4628</v>
      </c>
      <c r="E166" s="832" t="s">
        <v>4629</v>
      </c>
      <c r="F166" s="849"/>
      <c r="G166" s="849"/>
      <c r="H166" s="849"/>
      <c r="I166" s="849"/>
      <c r="J166" s="849">
        <v>2</v>
      </c>
      <c r="K166" s="849">
        <v>10424</v>
      </c>
      <c r="L166" s="849"/>
      <c r="M166" s="849">
        <v>5212</v>
      </c>
      <c r="N166" s="849"/>
      <c r="O166" s="849"/>
      <c r="P166" s="837"/>
      <c r="Q166" s="850"/>
    </row>
    <row r="167" spans="1:17" ht="14.4" customHeight="1" x14ac:dyDescent="0.3">
      <c r="A167" s="831" t="s">
        <v>4545</v>
      </c>
      <c r="B167" s="832" t="s">
        <v>4546</v>
      </c>
      <c r="C167" s="832" t="s">
        <v>3661</v>
      </c>
      <c r="D167" s="832" t="s">
        <v>4630</v>
      </c>
      <c r="E167" s="832" t="s">
        <v>4631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7938</v>
      </c>
      <c r="P167" s="837"/>
      <c r="Q167" s="850">
        <v>7938</v>
      </c>
    </row>
    <row r="168" spans="1:17" ht="14.4" customHeight="1" x14ac:dyDescent="0.3">
      <c r="A168" s="831" t="s">
        <v>4545</v>
      </c>
      <c r="B168" s="832" t="s">
        <v>4546</v>
      </c>
      <c r="C168" s="832" t="s">
        <v>3661</v>
      </c>
      <c r="D168" s="832" t="s">
        <v>4632</v>
      </c>
      <c r="E168" s="832" t="s">
        <v>4633</v>
      </c>
      <c r="F168" s="849">
        <v>1</v>
      </c>
      <c r="G168" s="849">
        <v>1702</v>
      </c>
      <c r="H168" s="849">
        <v>1</v>
      </c>
      <c r="I168" s="849">
        <v>1702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4545</v>
      </c>
      <c r="B169" s="832" t="s">
        <v>4546</v>
      </c>
      <c r="C169" s="832" t="s">
        <v>3661</v>
      </c>
      <c r="D169" s="832" t="s">
        <v>4634</v>
      </c>
      <c r="E169" s="832" t="s">
        <v>4635</v>
      </c>
      <c r="F169" s="849">
        <v>4</v>
      </c>
      <c r="G169" s="849">
        <v>5176</v>
      </c>
      <c r="H169" s="849">
        <v>1</v>
      </c>
      <c r="I169" s="849">
        <v>1294</v>
      </c>
      <c r="J169" s="849">
        <v>3</v>
      </c>
      <c r="K169" s="849">
        <v>3882</v>
      </c>
      <c r="L169" s="849">
        <v>0.75</v>
      </c>
      <c r="M169" s="849">
        <v>1294</v>
      </c>
      <c r="N169" s="849">
        <v>7</v>
      </c>
      <c r="O169" s="849">
        <v>9079</v>
      </c>
      <c r="P169" s="837">
        <v>1.7540571870170016</v>
      </c>
      <c r="Q169" s="850">
        <v>1297</v>
      </c>
    </row>
    <row r="170" spans="1:17" ht="14.4" customHeight="1" x14ac:dyDescent="0.3">
      <c r="A170" s="831" t="s">
        <v>4545</v>
      </c>
      <c r="B170" s="832" t="s">
        <v>4546</v>
      </c>
      <c r="C170" s="832" t="s">
        <v>3661</v>
      </c>
      <c r="D170" s="832" t="s">
        <v>4636</v>
      </c>
      <c r="E170" s="832" t="s">
        <v>4637</v>
      </c>
      <c r="F170" s="849">
        <v>2</v>
      </c>
      <c r="G170" s="849">
        <v>2356</v>
      </c>
      <c r="H170" s="849">
        <v>1</v>
      </c>
      <c r="I170" s="849">
        <v>1178</v>
      </c>
      <c r="J170" s="849">
        <v>2</v>
      </c>
      <c r="K170" s="849">
        <v>2356</v>
      </c>
      <c r="L170" s="849">
        <v>1</v>
      </c>
      <c r="M170" s="849">
        <v>1178</v>
      </c>
      <c r="N170" s="849">
        <v>6</v>
      </c>
      <c r="O170" s="849">
        <v>7080</v>
      </c>
      <c r="P170" s="837">
        <v>3.00509337860781</v>
      </c>
      <c r="Q170" s="850">
        <v>1180</v>
      </c>
    </row>
    <row r="171" spans="1:17" ht="14.4" customHeight="1" x14ac:dyDescent="0.3">
      <c r="A171" s="831" t="s">
        <v>4545</v>
      </c>
      <c r="B171" s="832" t="s">
        <v>4546</v>
      </c>
      <c r="C171" s="832" t="s">
        <v>3661</v>
      </c>
      <c r="D171" s="832" t="s">
        <v>4638</v>
      </c>
      <c r="E171" s="832" t="s">
        <v>4639</v>
      </c>
      <c r="F171" s="849">
        <v>4</v>
      </c>
      <c r="G171" s="849">
        <v>20628</v>
      </c>
      <c r="H171" s="849">
        <v>1</v>
      </c>
      <c r="I171" s="849">
        <v>5157</v>
      </c>
      <c r="J171" s="849">
        <v>1</v>
      </c>
      <c r="K171" s="849">
        <v>5158</v>
      </c>
      <c r="L171" s="849">
        <v>0.25004847779716888</v>
      </c>
      <c r="M171" s="849">
        <v>5158</v>
      </c>
      <c r="N171" s="849"/>
      <c r="O171" s="849"/>
      <c r="P171" s="837"/>
      <c r="Q171" s="850"/>
    </row>
    <row r="172" spans="1:17" ht="14.4" customHeight="1" x14ac:dyDescent="0.3">
      <c r="A172" s="831" t="s">
        <v>4545</v>
      </c>
      <c r="B172" s="832" t="s">
        <v>4546</v>
      </c>
      <c r="C172" s="832" t="s">
        <v>3661</v>
      </c>
      <c r="D172" s="832" t="s">
        <v>4640</v>
      </c>
      <c r="E172" s="832" t="s">
        <v>4641</v>
      </c>
      <c r="F172" s="849"/>
      <c r="G172" s="849"/>
      <c r="H172" s="849"/>
      <c r="I172" s="849"/>
      <c r="J172" s="849">
        <v>2</v>
      </c>
      <c r="K172" s="849">
        <v>1604</v>
      </c>
      <c r="L172" s="849"/>
      <c r="M172" s="849">
        <v>802</v>
      </c>
      <c r="N172" s="849">
        <v>1</v>
      </c>
      <c r="O172" s="849">
        <v>808</v>
      </c>
      <c r="P172" s="837"/>
      <c r="Q172" s="850">
        <v>808</v>
      </c>
    </row>
    <row r="173" spans="1:17" ht="14.4" customHeight="1" x14ac:dyDescent="0.3">
      <c r="A173" s="831" t="s">
        <v>4545</v>
      </c>
      <c r="B173" s="832" t="s">
        <v>4546</v>
      </c>
      <c r="C173" s="832" t="s">
        <v>3661</v>
      </c>
      <c r="D173" s="832" t="s">
        <v>4642</v>
      </c>
      <c r="E173" s="832" t="s">
        <v>4643</v>
      </c>
      <c r="F173" s="849">
        <v>139</v>
      </c>
      <c r="G173" s="849">
        <v>24603</v>
      </c>
      <c r="H173" s="849">
        <v>1</v>
      </c>
      <c r="I173" s="849">
        <v>177</v>
      </c>
      <c r="J173" s="849">
        <v>140</v>
      </c>
      <c r="K173" s="849">
        <v>24920</v>
      </c>
      <c r="L173" s="849">
        <v>1.0128846075681828</v>
      </c>
      <c r="M173" s="849">
        <v>178</v>
      </c>
      <c r="N173" s="849">
        <v>155</v>
      </c>
      <c r="O173" s="849">
        <v>27745</v>
      </c>
      <c r="P173" s="837">
        <v>1.1277080030890543</v>
      </c>
      <c r="Q173" s="850">
        <v>179</v>
      </c>
    </row>
    <row r="174" spans="1:17" ht="14.4" customHeight="1" x14ac:dyDescent="0.3">
      <c r="A174" s="831" t="s">
        <v>4545</v>
      </c>
      <c r="B174" s="832" t="s">
        <v>4546</v>
      </c>
      <c r="C174" s="832" t="s">
        <v>3661</v>
      </c>
      <c r="D174" s="832" t="s">
        <v>4644</v>
      </c>
      <c r="E174" s="832" t="s">
        <v>4645</v>
      </c>
      <c r="F174" s="849">
        <v>38</v>
      </c>
      <c r="G174" s="849">
        <v>77862</v>
      </c>
      <c r="H174" s="849">
        <v>1</v>
      </c>
      <c r="I174" s="849">
        <v>2049</v>
      </c>
      <c r="J174" s="849">
        <v>32</v>
      </c>
      <c r="K174" s="849">
        <v>65600</v>
      </c>
      <c r="L174" s="849">
        <v>0.84251624669286684</v>
      </c>
      <c r="M174" s="849">
        <v>2050</v>
      </c>
      <c r="N174" s="849">
        <v>46</v>
      </c>
      <c r="O174" s="849">
        <v>94438</v>
      </c>
      <c r="P174" s="837">
        <v>1.2128894711155633</v>
      </c>
      <c r="Q174" s="850">
        <v>2053</v>
      </c>
    </row>
    <row r="175" spans="1:17" ht="14.4" customHeight="1" x14ac:dyDescent="0.3">
      <c r="A175" s="831" t="s">
        <v>4545</v>
      </c>
      <c r="B175" s="832" t="s">
        <v>4546</v>
      </c>
      <c r="C175" s="832" t="s">
        <v>3661</v>
      </c>
      <c r="D175" s="832" t="s">
        <v>4646</v>
      </c>
      <c r="E175" s="832" t="s">
        <v>4647</v>
      </c>
      <c r="F175" s="849"/>
      <c r="G175" s="849"/>
      <c r="H175" s="849"/>
      <c r="I175" s="849"/>
      <c r="J175" s="849">
        <v>1</v>
      </c>
      <c r="K175" s="849">
        <v>155</v>
      </c>
      <c r="L175" s="849"/>
      <c r="M175" s="849">
        <v>155</v>
      </c>
      <c r="N175" s="849">
        <v>1</v>
      </c>
      <c r="O175" s="849">
        <v>156</v>
      </c>
      <c r="P175" s="837"/>
      <c r="Q175" s="850">
        <v>156</v>
      </c>
    </row>
    <row r="176" spans="1:17" ht="14.4" customHeight="1" x14ac:dyDescent="0.3">
      <c r="A176" s="831" t="s">
        <v>4545</v>
      </c>
      <c r="B176" s="832" t="s">
        <v>4546</v>
      </c>
      <c r="C176" s="832" t="s">
        <v>3661</v>
      </c>
      <c r="D176" s="832" t="s">
        <v>4648</v>
      </c>
      <c r="E176" s="832" t="s">
        <v>4649</v>
      </c>
      <c r="F176" s="849">
        <v>1</v>
      </c>
      <c r="G176" s="849">
        <v>199</v>
      </c>
      <c r="H176" s="849">
        <v>1</v>
      </c>
      <c r="I176" s="849">
        <v>199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4545</v>
      </c>
      <c r="B177" s="832" t="s">
        <v>4546</v>
      </c>
      <c r="C177" s="832" t="s">
        <v>3661</v>
      </c>
      <c r="D177" s="832" t="s">
        <v>4650</v>
      </c>
      <c r="E177" s="832" t="s">
        <v>4651</v>
      </c>
      <c r="F177" s="849">
        <v>63</v>
      </c>
      <c r="G177" s="849">
        <v>12852</v>
      </c>
      <c r="H177" s="849">
        <v>1</v>
      </c>
      <c r="I177" s="849">
        <v>204</v>
      </c>
      <c r="J177" s="849">
        <v>2</v>
      </c>
      <c r="K177" s="849">
        <v>410</v>
      </c>
      <c r="L177" s="849">
        <v>3.1901649548708375E-2</v>
      </c>
      <c r="M177" s="849">
        <v>205</v>
      </c>
      <c r="N177" s="849">
        <v>28</v>
      </c>
      <c r="O177" s="849">
        <v>5796</v>
      </c>
      <c r="P177" s="837">
        <v>0.45098039215686275</v>
      </c>
      <c r="Q177" s="850">
        <v>207</v>
      </c>
    </row>
    <row r="178" spans="1:17" ht="14.4" customHeight="1" x14ac:dyDescent="0.3">
      <c r="A178" s="831" t="s">
        <v>4545</v>
      </c>
      <c r="B178" s="832" t="s">
        <v>4546</v>
      </c>
      <c r="C178" s="832" t="s">
        <v>3661</v>
      </c>
      <c r="D178" s="832" t="s">
        <v>4652</v>
      </c>
      <c r="E178" s="832" t="s">
        <v>4653</v>
      </c>
      <c r="F178" s="849">
        <v>3</v>
      </c>
      <c r="G178" s="849">
        <v>1308</v>
      </c>
      <c r="H178" s="849">
        <v>1</v>
      </c>
      <c r="I178" s="849">
        <v>436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4545</v>
      </c>
      <c r="B179" s="832" t="s">
        <v>4546</v>
      </c>
      <c r="C179" s="832" t="s">
        <v>3661</v>
      </c>
      <c r="D179" s="832" t="s">
        <v>4654</v>
      </c>
      <c r="E179" s="832" t="s">
        <v>4655</v>
      </c>
      <c r="F179" s="849">
        <v>17</v>
      </c>
      <c r="G179" s="849">
        <v>36635</v>
      </c>
      <c r="H179" s="849">
        <v>1</v>
      </c>
      <c r="I179" s="849">
        <v>2155</v>
      </c>
      <c r="J179" s="849">
        <v>9</v>
      </c>
      <c r="K179" s="849">
        <v>19404</v>
      </c>
      <c r="L179" s="849">
        <v>0.52965743141804289</v>
      </c>
      <c r="M179" s="849">
        <v>2156</v>
      </c>
      <c r="N179" s="849">
        <v>50</v>
      </c>
      <c r="O179" s="849">
        <v>107950</v>
      </c>
      <c r="P179" s="837">
        <v>2.9466357308584685</v>
      </c>
      <c r="Q179" s="850">
        <v>2159</v>
      </c>
    </row>
    <row r="180" spans="1:17" ht="14.4" customHeight="1" x14ac:dyDescent="0.3">
      <c r="A180" s="831" t="s">
        <v>4545</v>
      </c>
      <c r="B180" s="832" t="s">
        <v>4546</v>
      </c>
      <c r="C180" s="832" t="s">
        <v>3661</v>
      </c>
      <c r="D180" s="832" t="s">
        <v>4656</v>
      </c>
      <c r="E180" s="832" t="s">
        <v>4627</v>
      </c>
      <c r="F180" s="849"/>
      <c r="G180" s="849"/>
      <c r="H180" s="849"/>
      <c r="I180" s="849"/>
      <c r="J180" s="849">
        <v>2</v>
      </c>
      <c r="K180" s="849">
        <v>3778</v>
      </c>
      <c r="L180" s="849"/>
      <c r="M180" s="849">
        <v>1889</v>
      </c>
      <c r="N180" s="849">
        <v>6</v>
      </c>
      <c r="O180" s="849">
        <v>11352</v>
      </c>
      <c r="P180" s="837"/>
      <c r="Q180" s="850">
        <v>1892</v>
      </c>
    </row>
    <row r="181" spans="1:17" ht="14.4" customHeight="1" x14ac:dyDescent="0.3">
      <c r="A181" s="831" t="s">
        <v>4545</v>
      </c>
      <c r="B181" s="832" t="s">
        <v>4546</v>
      </c>
      <c r="C181" s="832" t="s">
        <v>3661</v>
      </c>
      <c r="D181" s="832" t="s">
        <v>4657</v>
      </c>
      <c r="E181" s="832" t="s">
        <v>4658</v>
      </c>
      <c r="F181" s="849">
        <v>8</v>
      </c>
      <c r="G181" s="849">
        <v>67680</v>
      </c>
      <c r="H181" s="849">
        <v>1</v>
      </c>
      <c r="I181" s="849">
        <v>8460</v>
      </c>
      <c r="J181" s="849">
        <v>2</v>
      </c>
      <c r="K181" s="849">
        <v>16924</v>
      </c>
      <c r="L181" s="849">
        <v>0.25005910165484635</v>
      </c>
      <c r="M181" s="849">
        <v>8462</v>
      </c>
      <c r="N181" s="849">
        <v>10</v>
      </c>
      <c r="O181" s="849">
        <v>84700</v>
      </c>
      <c r="P181" s="837">
        <v>1.2514775413711583</v>
      </c>
      <c r="Q181" s="850">
        <v>8470</v>
      </c>
    </row>
    <row r="182" spans="1:17" ht="14.4" customHeight="1" x14ac:dyDescent="0.3">
      <c r="A182" s="831" t="s">
        <v>4545</v>
      </c>
      <c r="B182" s="832" t="s">
        <v>4546</v>
      </c>
      <c r="C182" s="832" t="s">
        <v>3661</v>
      </c>
      <c r="D182" s="832" t="s">
        <v>4659</v>
      </c>
      <c r="E182" s="832" t="s">
        <v>4660</v>
      </c>
      <c r="F182" s="849"/>
      <c r="G182" s="849"/>
      <c r="H182" s="849"/>
      <c r="I182" s="849"/>
      <c r="J182" s="849"/>
      <c r="K182" s="849"/>
      <c r="L182" s="849"/>
      <c r="M182" s="849"/>
      <c r="N182" s="849">
        <v>3</v>
      </c>
      <c r="O182" s="849">
        <v>6186</v>
      </c>
      <c r="P182" s="837"/>
      <c r="Q182" s="850">
        <v>2062</v>
      </c>
    </row>
    <row r="183" spans="1:17" ht="14.4" customHeight="1" x14ac:dyDescent="0.3">
      <c r="A183" s="831" t="s">
        <v>4661</v>
      </c>
      <c r="B183" s="832" t="s">
        <v>4662</v>
      </c>
      <c r="C183" s="832" t="s">
        <v>3661</v>
      </c>
      <c r="D183" s="832" t="s">
        <v>4663</v>
      </c>
      <c r="E183" s="832" t="s">
        <v>4664</v>
      </c>
      <c r="F183" s="849">
        <v>155</v>
      </c>
      <c r="G183" s="849">
        <v>32705</v>
      </c>
      <c r="H183" s="849">
        <v>1</v>
      </c>
      <c r="I183" s="849">
        <v>211</v>
      </c>
      <c r="J183" s="849">
        <v>90</v>
      </c>
      <c r="K183" s="849">
        <v>19080</v>
      </c>
      <c r="L183" s="849">
        <v>0.58339703409264643</v>
      </c>
      <c r="M183" s="849">
        <v>212</v>
      </c>
      <c r="N183" s="849">
        <v>81</v>
      </c>
      <c r="O183" s="849">
        <v>17253</v>
      </c>
      <c r="P183" s="837">
        <v>0.52753401620547313</v>
      </c>
      <c r="Q183" s="850">
        <v>213</v>
      </c>
    </row>
    <row r="184" spans="1:17" ht="14.4" customHeight="1" x14ac:dyDescent="0.3">
      <c r="A184" s="831" t="s">
        <v>4661</v>
      </c>
      <c r="B184" s="832" t="s">
        <v>4662</v>
      </c>
      <c r="C184" s="832" t="s">
        <v>3661</v>
      </c>
      <c r="D184" s="832" t="s">
        <v>4665</v>
      </c>
      <c r="E184" s="832" t="s">
        <v>4666</v>
      </c>
      <c r="F184" s="849">
        <v>128</v>
      </c>
      <c r="G184" s="849">
        <v>38528</v>
      </c>
      <c r="H184" s="849">
        <v>1</v>
      </c>
      <c r="I184" s="849">
        <v>301</v>
      </c>
      <c r="J184" s="849">
        <v>77</v>
      </c>
      <c r="K184" s="849">
        <v>23254</v>
      </c>
      <c r="L184" s="849">
        <v>0.6035610465116279</v>
      </c>
      <c r="M184" s="849">
        <v>302</v>
      </c>
      <c r="N184" s="849">
        <v>80</v>
      </c>
      <c r="O184" s="849">
        <v>24240</v>
      </c>
      <c r="P184" s="837">
        <v>0.62915282392026584</v>
      </c>
      <c r="Q184" s="850">
        <v>303</v>
      </c>
    </row>
    <row r="185" spans="1:17" ht="14.4" customHeight="1" x14ac:dyDescent="0.3">
      <c r="A185" s="831" t="s">
        <v>4661</v>
      </c>
      <c r="B185" s="832" t="s">
        <v>4662</v>
      </c>
      <c r="C185" s="832" t="s">
        <v>3661</v>
      </c>
      <c r="D185" s="832" t="s">
        <v>4667</v>
      </c>
      <c r="E185" s="832" t="s">
        <v>4668</v>
      </c>
      <c r="F185" s="849"/>
      <c r="G185" s="849"/>
      <c r="H185" s="849"/>
      <c r="I185" s="849"/>
      <c r="J185" s="849"/>
      <c r="K185" s="849"/>
      <c r="L185" s="849"/>
      <c r="M185" s="849"/>
      <c r="N185" s="849">
        <v>3</v>
      </c>
      <c r="O185" s="849">
        <v>300</v>
      </c>
      <c r="P185" s="837"/>
      <c r="Q185" s="850">
        <v>100</v>
      </c>
    </row>
    <row r="186" spans="1:17" ht="14.4" customHeight="1" x14ac:dyDescent="0.3">
      <c r="A186" s="831" t="s">
        <v>4661</v>
      </c>
      <c r="B186" s="832" t="s">
        <v>4662</v>
      </c>
      <c r="C186" s="832" t="s">
        <v>3661</v>
      </c>
      <c r="D186" s="832" t="s">
        <v>4669</v>
      </c>
      <c r="E186" s="832" t="s">
        <v>4670</v>
      </c>
      <c r="F186" s="849">
        <v>23</v>
      </c>
      <c r="G186" s="849">
        <v>3151</v>
      </c>
      <c r="H186" s="849">
        <v>1</v>
      </c>
      <c r="I186" s="849">
        <v>137</v>
      </c>
      <c r="J186" s="849">
        <v>7</v>
      </c>
      <c r="K186" s="849">
        <v>959</v>
      </c>
      <c r="L186" s="849">
        <v>0.30434782608695654</v>
      </c>
      <c r="M186" s="849">
        <v>137</v>
      </c>
      <c r="N186" s="849">
        <v>22</v>
      </c>
      <c r="O186" s="849">
        <v>3036</v>
      </c>
      <c r="P186" s="837">
        <v>0.96350364963503654</v>
      </c>
      <c r="Q186" s="850">
        <v>138</v>
      </c>
    </row>
    <row r="187" spans="1:17" ht="14.4" customHeight="1" x14ac:dyDescent="0.3">
      <c r="A187" s="831" t="s">
        <v>4661</v>
      </c>
      <c r="B187" s="832" t="s">
        <v>4662</v>
      </c>
      <c r="C187" s="832" t="s">
        <v>3661</v>
      </c>
      <c r="D187" s="832" t="s">
        <v>4671</v>
      </c>
      <c r="E187" s="832" t="s">
        <v>4672</v>
      </c>
      <c r="F187" s="849">
        <v>4</v>
      </c>
      <c r="G187" s="849">
        <v>692</v>
      </c>
      <c r="H187" s="849">
        <v>1</v>
      </c>
      <c r="I187" s="849">
        <v>173</v>
      </c>
      <c r="J187" s="849">
        <v>4</v>
      </c>
      <c r="K187" s="849">
        <v>696</v>
      </c>
      <c r="L187" s="849">
        <v>1.0057803468208093</v>
      </c>
      <c r="M187" s="849">
        <v>174</v>
      </c>
      <c r="N187" s="849">
        <v>1</v>
      </c>
      <c r="O187" s="849">
        <v>175</v>
      </c>
      <c r="P187" s="837">
        <v>0.25289017341040465</v>
      </c>
      <c r="Q187" s="850">
        <v>175</v>
      </c>
    </row>
    <row r="188" spans="1:17" ht="14.4" customHeight="1" x14ac:dyDescent="0.3">
      <c r="A188" s="831" t="s">
        <v>4661</v>
      </c>
      <c r="B188" s="832" t="s">
        <v>4662</v>
      </c>
      <c r="C188" s="832" t="s">
        <v>3661</v>
      </c>
      <c r="D188" s="832" t="s">
        <v>4673</v>
      </c>
      <c r="E188" s="832" t="s">
        <v>4674</v>
      </c>
      <c r="F188" s="849"/>
      <c r="G188" s="849"/>
      <c r="H188" s="849"/>
      <c r="I188" s="849"/>
      <c r="J188" s="849">
        <v>17</v>
      </c>
      <c r="K188" s="849">
        <v>4658</v>
      </c>
      <c r="L188" s="849"/>
      <c r="M188" s="849">
        <v>274</v>
      </c>
      <c r="N188" s="849">
        <v>15</v>
      </c>
      <c r="O188" s="849">
        <v>4155</v>
      </c>
      <c r="P188" s="837"/>
      <c r="Q188" s="850">
        <v>277</v>
      </c>
    </row>
    <row r="189" spans="1:17" ht="14.4" customHeight="1" x14ac:dyDescent="0.3">
      <c r="A189" s="831" t="s">
        <v>4661</v>
      </c>
      <c r="B189" s="832" t="s">
        <v>4662</v>
      </c>
      <c r="C189" s="832" t="s">
        <v>3661</v>
      </c>
      <c r="D189" s="832" t="s">
        <v>4675</v>
      </c>
      <c r="E189" s="832" t="s">
        <v>4676</v>
      </c>
      <c r="F189" s="849">
        <v>32</v>
      </c>
      <c r="G189" s="849">
        <v>4544</v>
      </c>
      <c r="H189" s="849">
        <v>1</v>
      </c>
      <c r="I189" s="849">
        <v>142</v>
      </c>
      <c r="J189" s="849">
        <v>21</v>
      </c>
      <c r="K189" s="849">
        <v>2982</v>
      </c>
      <c r="L189" s="849">
        <v>0.65625</v>
      </c>
      <c r="M189" s="849">
        <v>142</v>
      </c>
      <c r="N189" s="849">
        <v>20</v>
      </c>
      <c r="O189" s="849">
        <v>2820</v>
      </c>
      <c r="P189" s="837">
        <v>0.62059859154929575</v>
      </c>
      <c r="Q189" s="850">
        <v>141</v>
      </c>
    </row>
    <row r="190" spans="1:17" ht="14.4" customHeight="1" x14ac:dyDescent="0.3">
      <c r="A190" s="831" t="s">
        <v>4661</v>
      </c>
      <c r="B190" s="832" t="s">
        <v>4662</v>
      </c>
      <c r="C190" s="832" t="s">
        <v>3661</v>
      </c>
      <c r="D190" s="832" t="s">
        <v>4677</v>
      </c>
      <c r="E190" s="832" t="s">
        <v>4676</v>
      </c>
      <c r="F190" s="849">
        <v>23</v>
      </c>
      <c r="G190" s="849">
        <v>1794</v>
      </c>
      <c r="H190" s="849">
        <v>1</v>
      </c>
      <c r="I190" s="849">
        <v>78</v>
      </c>
      <c r="J190" s="849">
        <v>7</v>
      </c>
      <c r="K190" s="849">
        <v>546</v>
      </c>
      <c r="L190" s="849">
        <v>0.30434782608695654</v>
      </c>
      <c r="M190" s="849">
        <v>78</v>
      </c>
      <c r="N190" s="849">
        <v>22</v>
      </c>
      <c r="O190" s="849">
        <v>1738</v>
      </c>
      <c r="P190" s="837">
        <v>0.96878483835005569</v>
      </c>
      <c r="Q190" s="850">
        <v>79</v>
      </c>
    </row>
    <row r="191" spans="1:17" ht="14.4" customHeight="1" x14ac:dyDescent="0.3">
      <c r="A191" s="831" t="s">
        <v>4661</v>
      </c>
      <c r="B191" s="832" t="s">
        <v>4662</v>
      </c>
      <c r="C191" s="832" t="s">
        <v>3661</v>
      </c>
      <c r="D191" s="832" t="s">
        <v>4678</v>
      </c>
      <c r="E191" s="832" t="s">
        <v>4679</v>
      </c>
      <c r="F191" s="849">
        <v>32</v>
      </c>
      <c r="G191" s="849">
        <v>10048</v>
      </c>
      <c r="H191" s="849">
        <v>1</v>
      </c>
      <c r="I191" s="849">
        <v>314</v>
      </c>
      <c r="J191" s="849">
        <v>21</v>
      </c>
      <c r="K191" s="849">
        <v>6594</v>
      </c>
      <c r="L191" s="849">
        <v>0.65625</v>
      </c>
      <c r="M191" s="849">
        <v>314</v>
      </c>
      <c r="N191" s="849">
        <v>20</v>
      </c>
      <c r="O191" s="849">
        <v>6320</v>
      </c>
      <c r="P191" s="837">
        <v>0.62898089171974525</v>
      </c>
      <c r="Q191" s="850">
        <v>316</v>
      </c>
    </row>
    <row r="192" spans="1:17" ht="14.4" customHeight="1" x14ac:dyDescent="0.3">
      <c r="A192" s="831" t="s">
        <v>4661</v>
      </c>
      <c r="B192" s="832" t="s">
        <v>4662</v>
      </c>
      <c r="C192" s="832" t="s">
        <v>3661</v>
      </c>
      <c r="D192" s="832" t="s">
        <v>4680</v>
      </c>
      <c r="E192" s="832" t="s">
        <v>4681</v>
      </c>
      <c r="F192" s="849">
        <v>42</v>
      </c>
      <c r="G192" s="849">
        <v>6846</v>
      </c>
      <c r="H192" s="849">
        <v>1</v>
      </c>
      <c r="I192" s="849">
        <v>163</v>
      </c>
      <c r="J192" s="849">
        <v>9</v>
      </c>
      <c r="K192" s="849">
        <v>1467</v>
      </c>
      <c r="L192" s="849">
        <v>0.21428571428571427</v>
      </c>
      <c r="M192" s="849">
        <v>163</v>
      </c>
      <c r="N192" s="849">
        <v>12</v>
      </c>
      <c r="O192" s="849">
        <v>1980</v>
      </c>
      <c r="P192" s="837">
        <v>0.2892199824715162</v>
      </c>
      <c r="Q192" s="850">
        <v>165</v>
      </c>
    </row>
    <row r="193" spans="1:17" ht="14.4" customHeight="1" x14ac:dyDescent="0.3">
      <c r="A193" s="831" t="s">
        <v>4661</v>
      </c>
      <c r="B193" s="832" t="s">
        <v>4662</v>
      </c>
      <c r="C193" s="832" t="s">
        <v>3661</v>
      </c>
      <c r="D193" s="832" t="s">
        <v>4682</v>
      </c>
      <c r="E193" s="832" t="s">
        <v>4664</v>
      </c>
      <c r="F193" s="849">
        <v>62</v>
      </c>
      <c r="G193" s="849">
        <v>4464</v>
      </c>
      <c r="H193" s="849">
        <v>1</v>
      </c>
      <c r="I193" s="849">
        <v>72</v>
      </c>
      <c r="J193" s="849">
        <v>26</v>
      </c>
      <c r="K193" s="849">
        <v>1872</v>
      </c>
      <c r="L193" s="849">
        <v>0.41935483870967744</v>
      </c>
      <c r="M193" s="849">
        <v>72</v>
      </c>
      <c r="N193" s="849">
        <v>67</v>
      </c>
      <c r="O193" s="849">
        <v>4958</v>
      </c>
      <c r="P193" s="837">
        <v>1.1106630824372761</v>
      </c>
      <c r="Q193" s="850">
        <v>74</v>
      </c>
    </row>
    <row r="194" spans="1:17" ht="14.4" customHeight="1" x14ac:dyDescent="0.3">
      <c r="A194" s="831" t="s">
        <v>4661</v>
      </c>
      <c r="B194" s="832" t="s">
        <v>4662</v>
      </c>
      <c r="C194" s="832" t="s">
        <v>3661</v>
      </c>
      <c r="D194" s="832" t="s">
        <v>4683</v>
      </c>
      <c r="E194" s="832" t="s">
        <v>4684</v>
      </c>
      <c r="F194" s="849">
        <v>5</v>
      </c>
      <c r="G194" s="849">
        <v>6055</v>
      </c>
      <c r="H194" s="849">
        <v>1</v>
      </c>
      <c r="I194" s="849">
        <v>1211</v>
      </c>
      <c r="J194" s="849">
        <v>1</v>
      </c>
      <c r="K194" s="849">
        <v>1212</v>
      </c>
      <c r="L194" s="849">
        <v>0.20016515276630883</v>
      </c>
      <c r="M194" s="849">
        <v>1212</v>
      </c>
      <c r="N194" s="849">
        <v>4</v>
      </c>
      <c r="O194" s="849">
        <v>4864</v>
      </c>
      <c r="P194" s="837">
        <v>0.80330305532617674</v>
      </c>
      <c r="Q194" s="850">
        <v>1216</v>
      </c>
    </row>
    <row r="195" spans="1:17" ht="14.4" customHeight="1" x14ac:dyDescent="0.3">
      <c r="A195" s="831" t="s">
        <v>4661</v>
      </c>
      <c r="B195" s="832" t="s">
        <v>4662</v>
      </c>
      <c r="C195" s="832" t="s">
        <v>3661</v>
      </c>
      <c r="D195" s="832" t="s">
        <v>4685</v>
      </c>
      <c r="E195" s="832" t="s">
        <v>4686</v>
      </c>
      <c r="F195" s="849">
        <v>2</v>
      </c>
      <c r="G195" s="849">
        <v>228</v>
      </c>
      <c r="H195" s="849">
        <v>1</v>
      </c>
      <c r="I195" s="849">
        <v>114</v>
      </c>
      <c r="J195" s="849">
        <v>1</v>
      </c>
      <c r="K195" s="849">
        <v>115</v>
      </c>
      <c r="L195" s="849">
        <v>0.50438596491228072</v>
      </c>
      <c r="M195" s="849">
        <v>115</v>
      </c>
      <c r="N195" s="849">
        <v>2</v>
      </c>
      <c r="O195" s="849">
        <v>232</v>
      </c>
      <c r="P195" s="837">
        <v>1.0175438596491229</v>
      </c>
      <c r="Q195" s="850">
        <v>116</v>
      </c>
    </row>
    <row r="196" spans="1:17" ht="14.4" customHeight="1" x14ac:dyDescent="0.3">
      <c r="A196" s="831" t="s">
        <v>4687</v>
      </c>
      <c r="B196" s="832" t="s">
        <v>4688</v>
      </c>
      <c r="C196" s="832" t="s">
        <v>3661</v>
      </c>
      <c r="D196" s="832" t="s">
        <v>4689</v>
      </c>
      <c r="E196" s="832" t="s">
        <v>4690</v>
      </c>
      <c r="F196" s="849">
        <v>14</v>
      </c>
      <c r="G196" s="849">
        <v>812</v>
      </c>
      <c r="H196" s="849">
        <v>1</v>
      </c>
      <c r="I196" s="849">
        <v>58</v>
      </c>
      <c r="J196" s="849">
        <v>3</v>
      </c>
      <c r="K196" s="849">
        <v>174</v>
      </c>
      <c r="L196" s="849">
        <v>0.21428571428571427</v>
      </c>
      <c r="M196" s="849">
        <v>58</v>
      </c>
      <c r="N196" s="849">
        <v>2</v>
      </c>
      <c r="O196" s="849">
        <v>118</v>
      </c>
      <c r="P196" s="837">
        <v>0.14532019704433496</v>
      </c>
      <c r="Q196" s="850">
        <v>59</v>
      </c>
    </row>
    <row r="197" spans="1:17" ht="14.4" customHeight="1" x14ac:dyDescent="0.3">
      <c r="A197" s="831" t="s">
        <v>4687</v>
      </c>
      <c r="B197" s="832" t="s">
        <v>4688</v>
      </c>
      <c r="C197" s="832" t="s">
        <v>3661</v>
      </c>
      <c r="D197" s="832" t="s">
        <v>4691</v>
      </c>
      <c r="E197" s="832" t="s">
        <v>4692</v>
      </c>
      <c r="F197" s="849">
        <v>12</v>
      </c>
      <c r="G197" s="849">
        <v>1572</v>
      </c>
      <c r="H197" s="849">
        <v>1</v>
      </c>
      <c r="I197" s="849">
        <v>131</v>
      </c>
      <c r="J197" s="849">
        <v>2</v>
      </c>
      <c r="K197" s="849">
        <v>264</v>
      </c>
      <c r="L197" s="849">
        <v>0.16793893129770993</v>
      </c>
      <c r="M197" s="849">
        <v>132</v>
      </c>
      <c r="N197" s="849">
        <v>16</v>
      </c>
      <c r="O197" s="849">
        <v>2112</v>
      </c>
      <c r="P197" s="837">
        <v>1.3435114503816794</v>
      </c>
      <c r="Q197" s="850">
        <v>132</v>
      </c>
    </row>
    <row r="198" spans="1:17" ht="14.4" customHeight="1" x14ac:dyDescent="0.3">
      <c r="A198" s="831" t="s">
        <v>4687</v>
      </c>
      <c r="B198" s="832" t="s">
        <v>4688</v>
      </c>
      <c r="C198" s="832" t="s">
        <v>3661</v>
      </c>
      <c r="D198" s="832" t="s">
        <v>4693</v>
      </c>
      <c r="E198" s="832" t="s">
        <v>4694</v>
      </c>
      <c r="F198" s="849">
        <v>2</v>
      </c>
      <c r="G198" s="849">
        <v>378</v>
      </c>
      <c r="H198" s="849">
        <v>1</v>
      </c>
      <c r="I198" s="849">
        <v>189</v>
      </c>
      <c r="J198" s="849"/>
      <c r="K198" s="849"/>
      <c r="L198" s="849"/>
      <c r="M198" s="849"/>
      <c r="N198" s="849">
        <v>1</v>
      </c>
      <c r="O198" s="849">
        <v>190</v>
      </c>
      <c r="P198" s="837">
        <v>0.50264550264550267</v>
      </c>
      <c r="Q198" s="850">
        <v>190</v>
      </c>
    </row>
    <row r="199" spans="1:17" ht="14.4" customHeight="1" x14ac:dyDescent="0.3">
      <c r="A199" s="831" t="s">
        <v>4687</v>
      </c>
      <c r="B199" s="832" t="s">
        <v>4688</v>
      </c>
      <c r="C199" s="832" t="s">
        <v>3661</v>
      </c>
      <c r="D199" s="832" t="s">
        <v>4695</v>
      </c>
      <c r="E199" s="832" t="s">
        <v>4696</v>
      </c>
      <c r="F199" s="849"/>
      <c r="G199" s="849"/>
      <c r="H199" s="849"/>
      <c r="I199" s="849"/>
      <c r="J199" s="849">
        <v>2</v>
      </c>
      <c r="K199" s="849">
        <v>816</v>
      </c>
      <c r="L199" s="849"/>
      <c r="M199" s="849">
        <v>408</v>
      </c>
      <c r="N199" s="849"/>
      <c r="O199" s="849"/>
      <c r="P199" s="837"/>
      <c r="Q199" s="850"/>
    </row>
    <row r="200" spans="1:17" ht="14.4" customHeight="1" x14ac:dyDescent="0.3">
      <c r="A200" s="831" t="s">
        <v>4687</v>
      </c>
      <c r="B200" s="832" t="s">
        <v>4688</v>
      </c>
      <c r="C200" s="832" t="s">
        <v>3661</v>
      </c>
      <c r="D200" s="832" t="s">
        <v>4697</v>
      </c>
      <c r="E200" s="832" t="s">
        <v>4698</v>
      </c>
      <c r="F200" s="849">
        <v>2</v>
      </c>
      <c r="G200" s="849">
        <v>360</v>
      </c>
      <c r="H200" s="849">
        <v>1</v>
      </c>
      <c r="I200" s="849">
        <v>180</v>
      </c>
      <c r="J200" s="849">
        <v>1</v>
      </c>
      <c r="K200" s="849">
        <v>180</v>
      </c>
      <c r="L200" s="849">
        <v>0.5</v>
      </c>
      <c r="M200" s="849">
        <v>180</v>
      </c>
      <c r="N200" s="849"/>
      <c r="O200" s="849"/>
      <c r="P200" s="837"/>
      <c r="Q200" s="850"/>
    </row>
    <row r="201" spans="1:17" ht="14.4" customHeight="1" x14ac:dyDescent="0.3">
      <c r="A201" s="831" t="s">
        <v>4687</v>
      </c>
      <c r="B201" s="832" t="s">
        <v>4688</v>
      </c>
      <c r="C201" s="832" t="s">
        <v>3661</v>
      </c>
      <c r="D201" s="832" t="s">
        <v>4699</v>
      </c>
      <c r="E201" s="832" t="s">
        <v>4700</v>
      </c>
      <c r="F201" s="849">
        <v>1</v>
      </c>
      <c r="G201" s="849">
        <v>569</v>
      </c>
      <c r="H201" s="849">
        <v>1</v>
      </c>
      <c r="I201" s="849">
        <v>569</v>
      </c>
      <c r="J201" s="849"/>
      <c r="K201" s="849"/>
      <c r="L201" s="849"/>
      <c r="M201" s="849"/>
      <c r="N201" s="849">
        <v>1</v>
      </c>
      <c r="O201" s="849">
        <v>575</v>
      </c>
      <c r="P201" s="837">
        <v>1.0105448154657293</v>
      </c>
      <c r="Q201" s="850">
        <v>575</v>
      </c>
    </row>
    <row r="202" spans="1:17" ht="14.4" customHeight="1" x14ac:dyDescent="0.3">
      <c r="A202" s="831" t="s">
        <v>4687</v>
      </c>
      <c r="B202" s="832" t="s">
        <v>4688</v>
      </c>
      <c r="C202" s="832" t="s">
        <v>3661</v>
      </c>
      <c r="D202" s="832" t="s">
        <v>4701</v>
      </c>
      <c r="E202" s="832" t="s">
        <v>4702</v>
      </c>
      <c r="F202" s="849">
        <v>8</v>
      </c>
      <c r="G202" s="849">
        <v>2688</v>
      </c>
      <c r="H202" s="849">
        <v>1</v>
      </c>
      <c r="I202" s="849">
        <v>336</v>
      </c>
      <c r="J202" s="849">
        <v>3</v>
      </c>
      <c r="K202" s="849">
        <v>1011</v>
      </c>
      <c r="L202" s="849">
        <v>0.37611607142857145</v>
      </c>
      <c r="M202" s="849">
        <v>337</v>
      </c>
      <c r="N202" s="849">
        <v>2</v>
      </c>
      <c r="O202" s="849">
        <v>682</v>
      </c>
      <c r="P202" s="837">
        <v>0.25372023809523808</v>
      </c>
      <c r="Q202" s="850">
        <v>341</v>
      </c>
    </row>
    <row r="203" spans="1:17" ht="14.4" customHeight="1" x14ac:dyDescent="0.3">
      <c r="A203" s="831" t="s">
        <v>4687</v>
      </c>
      <c r="B203" s="832" t="s">
        <v>4688</v>
      </c>
      <c r="C203" s="832" t="s">
        <v>3661</v>
      </c>
      <c r="D203" s="832" t="s">
        <v>4703</v>
      </c>
      <c r="E203" s="832" t="s">
        <v>4704</v>
      </c>
      <c r="F203" s="849"/>
      <c r="G203" s="849"/>
      <c r="H203" s="849"/>
      <c r="I203" s="849"/>
      <c r="J203" s="849">
        <v>4</v>
      </c>
      <c r="K203" s="849">
        <v>1400</v>
      </c>
      <c r="L203" s="849"/>
      <c r="M203" s="849">
        <v>350</v>
      </c>
      <c r="N203" s="849"/>
      <c r="O203" s="849"/>
      <c r="P203" s="837"/>
      <c r="Q203" s="850"/>
    </row>
    <row r="204" spans="1:17" ht="14.4" customHeight="1" x14ac:dyDescent="0.3">
      <c r="A204" s="831" t="s">
        <v>4687</v>
      </c>
      <c r="B204" s="832" t="s">
        <v>4688</v>
      </c>
      <c r="C204" s="832" t="s">
        <v>3661</v>
      </c>
      <c r="D204" s="832" t="s">
        <v>4705</v>
      </c>
      <c r="E204" s="832" t="s">
        <v>4706</v>
      </c>
      <c r="F204" s="849"/>
      <c r="G204" s="849"/>
      <c r="H204" s="849"/>
      <c r="I204" s="849"/>
      <c r="J204" s="849">
        <v>1</v>
      </c>
      <c r="K204" s="849">
        <v>117</v>
      </c>
      <c r="L204" s="849"/>
      <c r="M204" s="849">
        <v>117</v>
      </c>
      <c r="N204" s="849"/>
      <c r="O204" s="849"/>
      <c r="P204" s="837"/>
      <c r="Q204" s="850"/>
    </row>
    <row r="205" spans="1:17" ht="14.4" customHeight="1" x14ac:dyDescent="0.3">
      <c r="A205" s="831" t="s">
        <v>4687</v>
      </c>
      <c r="B205" s="832" t="s">
        <v>4688</v>
      </c>
      <c r="C205" s="832" t="s">
        <v>3661</v>
      </c>
      <c r="D205" s="832" t="s">
        <v>4707</v>
      </c>
      <c r="E205" s="832" t="s">
        <v>4708</v>
      </c>
      <c r="F205" s="849"/>
      <c r="G205" s="849"/>
      <c r="H205" s="849"/>
      <c r="I205" s="849"/>
      <c r="J205" s="849">
        <v>1</v>
      </c>
      <c r="K205" s="849">
        <v>38</v>
      </c>
      <c r="L205" s="849"/>
      <c r="M205" s="849">
        <v>38</v>
      </c>
      <c r="N205" s="849"/>
      <c r="O205" s="849"/>
      <c r="P205" s="837"/>
      <c r="Q205" s="850"/>
    </row>
    <row r="206" spans="1:17" ht="14.4" customHeight="1" x14ac:dyDescent="0.3">
      <c r="A206" s="831" t="s">
        <v>4687</v>
      </c>
      <c r="B206" s="832" t="s">
        <v>4688</v>
      </c>
      <c r="C206" s="832" t="s">
        <v>3661</v>
      </c>
      <c r="D206" s="832" t="s">
        <v>4709</v>
      </c>
      <c r="E206" s="832" t="s">
        <v>4710</v>
      </c>
      <c r="F206" s="849">
        <v>8</v>
      </c>
      <c r="G206" s="849">
        <v>2440</v>
      </c>
      <c r="H206" s="849">
        <v>1</v>
      </c>
      <c r="I206" s="849">
        <v>305</v>
      </c>
      <c r="J206" s="849">
        <v>3</v>
      </c>
      <c r="K206" s="849">
        <v>915</v>
      </c>
      <c r="L206" s="849">
        <v>0.375</v>
      </c>
      <c r="M206" s="849">
        <v>305</v>
      </c>
      <c r="N206" s="849">
        <v>14</v>
      </c>
      <c r="O206" s="849">
        <v>4312</v>
      </c>
      <c r="P206" s="837">
        <v>1.7672131147540984</v>
      </c>
      <c r="Q206" s="850">
        <v>308</v>
      </c>
    </row>
    <row r="207" spans="1:17" ht="14.4" customHeight="1" x14ac:dyDescent="0.3">
      <c r="A207" s="831" t="s">
        <v>4687</v>
      </c>
      <c r="B207" s="832" t="s">
        <v>4688</v>
      </c>
      <c r="C207" s="832" t="s">
        <v>3661</v>
      </c>
      <c r="D207" s="832" t="s">
        <v>4711</v>
      </c>
      <c r="E207" s="832" t="s">
        <v>4712</v>
      </c>
      <c r="F207" s="849">
        <v>7</v>
      </c>
      <c r="G207" s="849">
        <v>3458</v>
      </c>
      <c r="H207" s="849">
        <v>1</v>
      </c>
      <c r="I207" s="849">
        <v>494</v>
      </c>
      <c r="J207" s="849">
        <v>5</v>
      </c>
      <c r="K207" s="849">
        <v>2475</v>
      </c>
      <c r="L207" s="849">
        <v>0.71573163678426832</v>
      </c>
      <c r="M207" s="849">
        <v>495</v>
      </c>
      <c r="N207" s="849">
        <v>11</v>
      </c>
      <c r="O207" s="849">
        <v>5489</v>
      </c>
      <c r="P207" s="837">
        <v>1.5873337189126664</v>
      </c>
      <c r="Q207" s="850">
        <v>499</v>
      </c>
    </row>
    <row r="208" spans="1:17" ht="14.4" customHeight="1" x14ac:dyDescent="0.3">
      <c r="A208" s="831" t="s">
        <v>4687</v>
      </c>
      <c r="B208" s="832" t="s">
        <v>4688</v>
      </c>
      <c r="C208" s="832" t="s">
        <v>3661</v>
      </c>
      <c r="D208" s="832" t="s">
        <v>4713</v>
      </c>
      <c r="E208" s="832" t="s">
        <v>4714</v>
      </c>
      <c r="F208" s="849">
        <v>13</v>
      </c>
      <c r="G208" s="849">
        <v>4810</v>
      </c>
      <c r="H208" s="849">
        <v>1</v>
      </c>
      <c r="I208" s="849">
        <v>370</v>
      </c>
      <c r="J208" s="849">
        <v>5</v>
      </c>
      <c r="K208" s="849">
        <v>1855</v>
      </c>
      <c r="L208" s="849">
        <v>0.38565488565488565</v>
      </c>
      <c r="M208" s="849">
        <v>371</v>
      </c>
      <c r="N208" s="849">
        <v>19</v>
      </c>
      <c r="O208" s="849">
        <v>7144</v>
      </c>
      <c r="P208" s="837">
        <v>1.4852390852390853</v>
      </c>
      <c r="Q208" s="850">
        <v>376</v>
      </c>
    </row>
    <row r="209" spans="1:17" ht="14.4" customHeight="1" x14ac:dyDescent="0.3">
      <c r="A209" s="831" t="s">
        <v>4687</v>
      </c>
      <c r="B209" s="832" t="s">
        <v>4688</v>
      </c>
      <c r="C209" s="832" t="s">
        <v>3661</v>
      </c>
      <c r="D209" s="832" t="s">
        <v>4715</v>
      </c>
      <c r="E209" s="832" t="s">
        <v>4716</v>
      </c>
      <c r="F209" s="849"/>
      <c r="G209" s="849"/>
      <c r="H209" s="849"/>
      <c r="I209" s="849"/>
      <c r="J209" s="849">
        <v>4</v>
      </c>
      <c r="K209" s="849">
        <v>448</v>
      </c>
      <c r="L209" s="849"/>
      <c r="M209" s="849">
        <v>112</v>
      </c>
      <c r="N209" s="849"/>
      <c r="O209" s="849"/>
      <c r="P209" s="837"/>
      <c r="Q209" s="850"/>
    </row>
    <row r="210" spans="1:17" ht="14.4" customHeight="1" x14ac:dyDescent="0.3">
      <c r="A210" s="831" t="s">
        <v>4687</v>
      </c>
      <c r="B210" s="832" t="s">
        <v>4688</v>
      </c>
      <c r="C210" s="832" t="s">
        <v>3661</v>
      </c>
      <c r="D210" s="832" t="s">
        <v>4717</v>
      </c>
      <c r="E210" s="832" t="s">
        <v>4718</v>
      </c>
      <c r="F210" s="849"/>
      <c r="G210" s="849"/>
      <c r="H210" s="849"/>
      <c r="I210" s="849"/>
      <c r="J210" s="849">
        <v>1</v>
      </c>
      <c r="K210" s="849">
        <v>496</v>
      </c>
      <c r="L210" s="849"/>
      <c r="M210" s="849">
        <v>496</v>
      </c>
      <c r="N210" s="849"/>
      <c r="O210" s="849"/>
      <c r="P210" s="837"/>
      <c r="Q210" s="850"/>
    </row>
    <row r="211" spans="1:17" ht="14.4" customHeight="1" x14ac:dyDescent="0.3">
      <c r="A211" s="831" t="s">
        <v>4687</v>
      </c>
      <c r="B211" s="832" t="s">
        <v>4688</v>
      </c>
      <c r="C211" s="832" t="s">
        <v>3661</v>
      </c>
      <c r="D211" s="832" t="s">
        <v>4719</v>
      </c>
      <c r="E211" s="832" t="s">
        <v>4720</v>
      </c>
      <c r="F211" s="849">
        <v>3</v>
      </c>
      <c r="G211" s="849">
        <v>1368</v>
      </c>
      <c r="H211" s="849">
        <v>1</v>
      </c>
      <c r="I211" s="849">
        <v>456</v>
      </c>
      <c r="J211" s="849">
        <v>3</v>
      </c>
      <c r="K211" s="849">
        <v>1374</v>
      </c>
      <c r="L211" s="849">
        <v>1.0043859649122806</v>
      </c>
      <c r="M211" s="849">
        <v>458</v>
      </c>
      <c r="N211" s="849">
        <v>2</v>
      </c>
      <c r="O211" s="849">
        <v>926</v>
      </c>
      <c r="P211" s="837">
        <v>0.67690058479532167</v>
      </c>
      <c r="Q211" s="850">
        <v>463</v>
      </c>
    </row>
    <row r="212" spans="1:17" ht="14.4" customHeight="1" x14ac:dyDescent="0.3">
      <c r="A212" s="831" t="s">
        <v>4687</v>
      </c>
      <c r="B212" s="832" t="s">
        <v>4688</v>
      </c>
      <c r="C212" s="832" t="s">
        <v>3661</v>
      </c>
      <c r="D212" s="832" t="s">
        <v>4721</v>
      </c>
      <c r="E212" s="832" t="s">
        <v>4722</v>
      </c>
      <c r="F212" s="849">
        <v>2</v>
      </c>
      <c r="G212" s="849">
        <v>116</v>
      </c>
      <c r="H212" s="849">
        <v>1</v>
      </c>
      <c r="I212" s="849">
        <v>58</v>
      </c>
      <c r="J212" s="849">
        <v>2</v>
      </c>
      <c r="K212" s="849">
        <v>116</v>
      </c>
      <c r="L212" s="849">
        <v>1</v>
      </c>
      <c r="M212" s="849">
        <v>58</v>
      </c>
      <c r="N212" s="849"/>
      <c r="O212" s="849"/>
      <c r="P212" s="837"/>
      <c r="Q212" s="850"/>
    </row>
    <row r="213" spans="1:17" ht="14.4" customHeight="1" x14ac:dyDescent="0.3">
      <c r="A213" s="831" t="s">
        <v>4687</v>
      </c>
      <c r="B213" s="832" t="s">
        <v>4688</v>
      </c>
      <c r="C213" s="832" t="s">
        <v>3661</v>
      </c>
      <c r="D213" s="832" t="s">
        <v>4723</v>
      </c>
      <c r="E213" s="832" t="s">
        <v>4724</v>
      </c>
      <c r="F213" s="849">
        <v>110</v>
      </c>
      <c r="G213" s="849">
        <v>19360</v>
      </c>
      <c r="H213" s="849">
        <v>1</v>
      </c>
      <c r="I213" s="849">
        <v>176</v>
      </c>
      <c r="J213" s="849">
        <v>5</v>
      </c>
      <c r="K213" s="849">
        <v>880</v>
      </c>
      <c r="L213" s="849">
        <v>4.5454545454545456E-2</v>
      </c>
      <c r="M213" s="849">
        <v>176</v>
      </c>
      <c r="N213" s="849">
        <v>134</v>
      </c>
      <c r="O213" s="849">
        <v>23986</v>
      </c>
      <c r="P213" s="837">
        <v>1.2389462809917355</v>
      </c>
      <c r="Q213" s="850">
        <v>179</v>
      </c>
    </row>
    <row r="214" spans="1:17" ht="14.4" customHeight="1" x14ac:dyDescent="0.3">
      <c r="A214" s="831" t="s">
        <v>4687</v>
      </c>
      <c r="B214" s="832" t="s">
        <v>4688</v>
      </c>
      <c r="C214" s="832" t="s">
        <v>3661</v>
      </c>
      <c r="D214" s="832" t="s">
        <v>4725</v>
      </c>
      <c r="E214" s="832" t="s">
        <v>4726</v>
      </c>
      <c r="F214" s="849">
        <v>1</v>
      </c>
      <c r="G214" s="849">
        <v>170</v>
      </c>
      <c r="H214" s="849">
        <v>1</v>
      </c>
      <c r="I214" s="849">
        <v>170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4687</v>
      </c>
      <c r="B215" s="832" t="s">
        <v>4688</v>
      </c>
      <c r="C215" s="832" t="s">
        <v>3661</v>
      </c>
      <c r="D215" s="832" t="s">
        <v>4727</v>
      </c>
      <c r="E215" s="832" t="s">
        <v>4728</v>
      </c>
      <c r="F215" s="849">
        <v>2</v>
      </c>
      <c r="G215" s="849">
        <v>4262</v>
      </c>
      <c r="H215" s="849">
        <v>1</v>
      </c>
      <c r="I215" s="849">
        <v>2131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4687</v>
      </c>
      <c r="B216" s="832" t="s">
        <v>4688</v>
      </c>
      <c r="C216" s="832" t="s">
        <v>3661</v>
      </c>
      <c r="D216" s="832" t="s">
        <v>4729</v>
      </c>
      <c r="E216" s="832" t="s">
        <v>4730</v>
      </c>
      <c r="F216" s="849"/>
      <c r="G216" s="849"/>
      <c r="H216" s="849"/>
      <c r="I216" s="849"/>
      <c r="J216" s="849">
        <v>1</v>
      </c>
      <c r="K216" s="849">
        <v>243</v>
      </c>
      <c r="L216" s="849"/>
      <c r="M216" s="849">
        <v>243</v>
      </c>
      <c r="N216" s="849"/>
      <c r="O216" s="849"/>
      <c r="P216" s="837"/>
      <c r="Q216" s="850"/>
    </row>
    <row r="217" spans="1:17" ht="14.4" customHeight="1" x14ac:dyDescent="0.3">
      <c r="A217" s="831" t="s">
        <v>4687</v>
      </c>
      <c r="B217" s="832" t="s">
        <v>4688</v>
      </c>
      <c r="C217" s="832" t="s">
        <v>3661</v>
      </c>
      <c r="D217" s="832" t="s">
        <v>4731</v>
      </c>
      <c r="E217" s="832" t="s">
        <v>4732</v>
      </c>
      <c r="F217" s="849">
        <v>5</v>
      </c>
      <c r="G217" s="849">
        <v>2120</v>
      </c>
      <c r="H217" s="849">
        <v>1</v>
      </c>
      <c r="I217" s="849">
        <v>424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4733</v>
      </c>
      <c r="B218" s="832" t="s">
        <v>4734</v>
      </c>
      <c r="C218" s="832" t="s">
        <v>3661</v>
      </c>
      <c r="D218" s="832" t="s">
        <v>4735</v>
      </c>
      <c r="E218" s="832" t="s">
        <v>4736</v>
      </c>
      <c r="F218" s="849">
        <v>276</v>
      </c>
      <c r="G218" s="849">
        <v>47748</v>
      </c>
      <c r="H218" s="849">
        <v>1</v>
      </c>
      <c r="I218" s="849">
        <v>173</v>
      </c>
      <c r="J218" s="849">
        <v>210</v>
      </c>
      <c r="K218" s="849">
        <v>36540</v>
      </c>
      <c r="L218" s="849">
        <v>0.76526765518974615</v>
      </c>
      <c r="M218" s="849">
        <v>174</v>
      </c>
      <c r="N218" s="849">
        <v>247</v>
      </c>
      <c r="O218" s="849">
        <v>43225</v>
      </c>
      <c r="P218" s="837">
        <v>0.90527351930970934</v>
      </c>
      <c r="Q218" s="850">
        <v>175</v>
      </c>
    </row>
    <row r="219" spans="1:17" ht="14.4" customHeight="1" x14ac:dyDescent="0.3">
      <c r="A219" s="831" t="s">
        <v>4733</v>
      </c>
      <c r="B219" s="832" t="s">
        <v>4734</v>
      </c>
      <c r="C219" s="832" t="s">
        <v>3661</v>
      </c>
      <c r="D219" s="832" t="s">
        <v>4737</v>
      </c>
      <c r="E219" s="832" t="s">
        <v>4738</v>
      </c>
      <c r="F219" s="849">
        <v>18</v>
      </c>
      <c r="G219" s="849">
        <v>19260</v>
      </c>
      <c r="H219" s="849">
        <v>1</v>
      </c>
      <c r="I219" s="849">
        <v>1070</v>
      </c>
      <c r="J219" s="849">
        <v>8</v>
      </c>
      <c r="K219" s="849">
        <v>8560</v>
      </c>
      <c r="L219" s="849">
        <v>0.44444444444444442</v>
      </c>
      <c r="M219" s="849">
        <v>1070</v>
      </c>
      <c r="N219" s="849">
        <v>2</v>
      </c>
      <c r="O219" s="849">
        <v>2146</v>
      </c>
      <c r="P219" s="837">
        <v>0.11142263759086189</v>
      </c>
      <c r="Q219" s="850">
        <v>1073</v>
      </c>
    </row>
    <row r="220" spans="1:17" ht="14.4" customHeight="1" x14ac:dyDescent="0.3">
      <c r="A220" s="831" t="s">
        <v>4733</v>
      </c>
      <c r="B220" s="832" t="s">
        <v>4734</v>
      </c>
      <c r="C220" s="832" t="s">
        <v>3661</v>
      </c>
      <c r="D220" s="832" t="s">
        <v>4739</v>
      </c>
      <c r="E220" s="832" t="s">
        <v>4740</v>
      </c>
      <c r="F220" s="849">
        <v>12</v>
      </c>
      <c r="G220" s="849">
        <v>552</v>
      </c>
      <c r="H220" s="849">
        <v>1</v>
      </c>
      <c r="I220" s="849">
        <v>46</v>
      </c>
      <c r="J220" s="849">
        <v>85</v>
      </c>
      <c r="K220" s="849">
        <v>3910</v>
      </c>
      <c r="L220" s="849">
        <v>7.083333333333333</v>
      </c>
      <c r="M220" s="849">
        <v>46</v>
      </c>
      <c r="N220" s="849">
        <v>151</v>
      </c>
      <c r="O220" s="849">
        <v>7097</v>
      </c>
      <c r="P220" s="837">
        <v>12.856884057971014</v>
      </c>
      <c r="Q220" s="850">
        <v>47</v>
      </c>
    </row>
    <row r="221" spans="1:17" ht="14.4" customHeight="1" x14ac:dyDescent="0.3">
      <c r="A221" s="831" t="s">
        <v>4733</v>
      </c>
      <c r="B221" s="832" t="s">
        <v>4734</v>
      </c>
      <c r="C221" s="832" t="s">
        <v>3661</v>
      </c>
      <c r="D221" s="832" t="s">
        <v>4741</v>
      </c>
      <c r="E221" s="832" t="s">
        <v>4742</v>
      </c>
      <c r="F221" s="849">
        <v>5</v>
      </c>
      <c r="G221" s="849">
        <v>1735</v>
      </c>
      <c r="H221" s="849">
        <v>1</v>
      </c>
      <c r="I221" s="849">
        <v>347</v>
      </c>
      <c r="J221" s="849">
        <v>10</v>
      </c>
      <c r="K221" s="849">
        <v>3470</v>
      </c>
      <c r="L221" s="849">
        <v>2</v>
      </c>
      <c r="M221" s="849">
        <v>347</v>
      </c>
      <c r="N221" s="849">
        <v>16</v>
      </c>
      <c r="O221" s="849">
        <v>5568</v>
      </c>
      <c r="P221" s="837">
        <v>3.209221902017291</v>
      </c>
      <c r="Q221" s="850">
        <v>348</v>
      </c>
    </row>
    <row r="222" spans="1:17" ht="14.4" customHeight="1" x14ac:dyDescent="0.3">
      <c r="A222" s="831" t="s">
        <v>4733</v>
      </c>
      <c r="B222" s="832" t="s">
        <v>4734</v>
      </c>
      <c r="C222" s="832" t="s">
        <v>3661</v>
      </c>
      <c r="D222" s="832" t="s">
        <v>4743</v>
      </c>
      <c r="E222" s="832" t="s">
        <v>4744</v>
      </c>
      <c r="F222" s="849"/>
      <c r="G222" s="849"/>
      <c r="H222" s="849"/>
      <c r="I222" s="849"/>
      <c r="J222" s="849">
        <v>4</v>
      </c>
      <c r="K222" s="849">
        <v>204</v>
      </c>
      <c r="L222" s="849"/>
      <c r="M222" s="849">
        <v>51</v>
      </c>
      <c r="N222" s="849"/>
      <c r="O222" s="849"/>
      <c r="P222" s="837"/>
      <c r="Q222" s="850"/>
    </row>
    <row r="223" spans="1:17" ht="14.4" customHeight="1" x14ac:dyDescent="0.3">
      <c r="A223" s="831" t="s">
        <v>4733</v>
      </c>
      <c r="B223" s="832" t="s">
        <v>4734</v>
      </c>
      <c r="C223" s="832" t="s">
        <v>3661</v>
      </c>
      <c r="D223" s="832" t="s">
        <v>4745</v>
      </c>
      <c r="E223" s="832" t="s">
        <v>4746</v>
      </c>
      <c r="F223" s="849">
        <v>27</v>
      </c>
      <c r="G223" s="849">
        <v>10179</v>
      </c>
      <c r="H223" s="849">
        <v>1</v>
      </c>
      <c r="I223" s="849">
        <v>377</v>
      </c>
      <c r="J223" s="849">
        <v>44</v>
      </c>
      <c r="K223" s="849">
        <v>16588</v>
      </c>
      <c r="L223" s="849">
        <v>1.6296296296296295</v>
      </c>
      <c r="M223" s="849">
        <v>377</v>
      </c>
      <c r="N223" s="849">
        <v>52</v>
      </c>
      <c r="O223" s="849">
        <v>19656</v>
      </c>
      <c r="P223" s="837">
        <v>1.9310344827586208</v>
      </c>
      <c r="Q223" s="850">
        <v>378</v>
      </c>
    </row>
    <row r="224" spans="1:17" ht="14.4" customHeight="1" x14ac:dyDescent="0.3">
      <c r="A224" s="831" t="s">
        <v>4733</v>
      </c>
      <c r="B224" s="832" t="s">
        <v>4734</v>
      </c>
      <c r="C224" s="832" t="s">
        <v>3661</v>
      </c>
      <c r="D224" s="832" t="s">
        <v>4747</v>
      </c>
      <c r="E224" s="832" t="s">
        <v>4748</v>
      </c>
      <c r="F224" s="849">
        <v>34</v>
      </c>
      <c r="G224" s="849">
        <v>1156</v>
      </c>
      <c r="H224" s="849">
        <v>1</v>
      </c>
      <c r="I224" s="849">
        <v>34</v>
      </c>
      <c r="J224" s="849">
        <v>21</v>
      </c>
      <c r="K224" s="849">
        <v>714</v>
      </c>
      <c r="L224" s="849">
        <v>0.61764705882352944</v>
      </c>
      <c r="M224" s="849">
        <v>34</v>
      </c>
      <c r="N224" s="849">
        <v>33</v>
      </c>
      <c r="O224" s="849">
        <v>1122</v>
      </c>
      <c r="P224" s="837">
        <v>0.97058823529411764</v>
      </c>
      <c r="Q224" s="850">
        <v>34</v>
      </c>
    </row>
    <row r="225" spans="1:17" ht="14.4" customHeight="1" x14ac:dyDescent="0.3">
      <c r="A225" s="831" t="s">
        <v>4733</v>
      </c>
      <c r="B225" s="832" t="s">
        <v>4734</v>
      </c>
      <c r="C225" s="832" t="s">
        <v>3661</v>
      </c>
      <c r="D225" s="832" t="s">
        <v>4749</v>
      </c>
      <c r="E225" s="832" t="s">
        <v>4750</v>
      </c>
      <c r="F225" s="849">
        <v>16</v>
      </c>
      <c r="G225" s="849">
        <v>8384</v>
      </c>
      <c r="H225" s="849">
        <v>1</v>
      </c>
      <c r="I225" s="849">
        <v>524</v>
      </c>
      <c r="J225" s="849">
        <v>20</v>
      </c>
      <c r="K225" s="849">
        <v>10480</v>
      </c>
      <c r="L225" s="849">
        <v>1.25</v>
      </c>
      <c r="M225" s="849">
        <v>524</v>
      </c>
      <c r="N225" s="849">
        <v>11</v>
      </c>
      <c r="O225" s="849">
        <v>5775</v>
      </c>
      <c r="P225" s="837">
        <v>0.68881202290076338</v>
      </c>
      <c r="Q225" s="850">
        <v>525</v>
      </c>
    </row>
    <row r="226" spans="1:17" ht="14.4" customHeight="1" x14ac:dyDescent="0.3">
      <c r="A226" s="831" t="s">
        <v>4733</v>
      </c>
      <c r="B226" s="832" t="s">
        <v>4734</v>
      </c>
      <c r="C226" s="832" t="s">
        <v>3661</v>
      </c>
      <c r="D226" s="832" t="s">
        <v>4751</v>
      </c>
      <c r="E226" s="832" t="s">
        <v>4752</v>
      </c>
      <c r="F226" s="849">
        <v>9</v>
      </c>
      <c r="G226" s="849">
        <v>513</v>
      </c>
      <c r="H226" s="849">
        <v>1</v>
      </c>
      <c r="I226" s="849">
        <v>57</v>
      </c>
      <c r="J226" s="849">
        <v>31</v>
      </c>
      <c r="K226" s="849">
        <v>1767</v>
      </c>
      <c r="L226" s="849">
        <v>3.4444444444444446</v>
      </c>
      <c r="M226" s="849">
        <v>57</v>
      </c>
      <c r="N226" s="849">
        <v>26</v>
      </c>
      <c r="O226" s="849">
        <v>1508</v>
      </c>
      <c r="P226" s="837">
        <v>2.9395711500974659</v>
      </c>
      <c r="Q226" s="850">
        <v>58</v>
      </c>
    </row>
    <row r="227" spans="1:17" ht="14.4" customHeight="1" x14ac:dyDescent="0.3">
      <c r="A227" s="831" t="s">
        <v>4733</v>
      </c>
      <c r="B227" s="832" t="s">
        <v>4734</v>
      </c>
      <c r="C227" s="832" t="s">
        <v>3661</v>
      </c>
      <c r="D227" s="832" t="s">
        <v>4753</v>
      </c>
      <c r="E227" s="832" t="s">
        <v>4754</v>
      </c>
      <c r="F227" s="849">
        <v>1</v>
      </c>
      <c r="G227" s="849">
        <v>553</v>
      </c>
      <c r="H227" s="849">
        <v>1</v>
      </c>
      <c r="I227" s="849">
        <v>553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4733</v>
      </c>
      <c r="B228" s="832" t="s">
        <v>4734</v>
      </c>
      <c r="C228" s="832" t="s">
        <v>3661</v>
      </c>
      <c r="D228" s="832" t="s">
        <v>4755</v>
      </c>
      <c r="E228" s="832" t="s">
        <v>4756</v>
      </c>
      <c r="F228" s="849">
        <v>44</v>
      </c>
      <c r="G228" s="849">
        <v>6292</v>
      </c>
      <c r="H228" s="849">
        <v>1</v>
      </c>
      <c r="I228" s="849">
        <v>143</v>
      </c>
      <c r="J228" s="849">
        <v>23</v>
      </c>
      <c r="K228" s="849">
        <v>3289</v>
      </c>
      <c r="L228" s="849">
        <v>0.52272727272727271</v>
      </c>
      <c r="M228" s="849">
        <v>143</v>
      </c>
      <c r="N228" s="849">
        <v>32</v>
      </c>
      <c r="O228" s="849">
        <v>4608</v>
      </c>
      <c r="P228" s="837">
        <v>0.73235855054036869</v>
      </c>
      <c r="Q228" s="850">
        <v>144</v>
      </c>
    </row>
    <row r="229" spans="1:17" ht="14.4" customHeight="1" x14ac:dyDescent="0.3">
      <c r="A229" s="831" t="s">
        <v>4733</v>
      </c>
      <c r="B229" s="832" t="s">
        <v>4734</v>
      </c>
      <c r="C229" s="832" t="s">
        <v>3661</v>
      </c>
      <c r="D229" s="832" t="s">
        <v>4757</v>
      </c>
      <c r="E229" s="832" t="s">
        <v>4758</v>
      </c>
      <c r="F229" s="849">
        <v>27</v>
      </c>
      <c r="G229" s="849">
        <v>1755</v>
      </c>
      <c r="H229" s="849">
        <v>1</v>
      </c>
      <c r="I229" s="849">
        <v>65</v>
      </c>
      <c r="J229" s="849">
        <v>15</v>
      </c>
      <c r="K229" s="849">
        <v>975</v>
      </c>
      <c r="L229" s="849">
        <v>0.55555555555555558</v>
      </c>
      <c r="M229" s="849">
        <v>65</v>
      </c>
      <c r="N229" s="849">
        <v>13</v>
      </c>
      <c r="O229" s="849">
        <v>858</v>
      </c>
      <c r="P229" s="837">
        <v>0.48888888888888887</v>
      </c>
      <c r="Q229" s="850">
        <v>66</v>
      </c>
    </row>
    <row r="230" spans="1:17" ht="14.4" customHeight="1" x14ac:dyDescent="0.3">
      <c r="A230" s="831" t="s">
        <v>4733</v>
      </c>
      <c r="B230" s="832" t="s">
        <v>4734</v>
      </c>
      <c r="C230" s="832" t="s">
        <v>3661</v>
      </c>
      <c r="D230" s="832" t="s">
        <v>4759</v>
      </c>
      <c r="E230" s="832" t="s">
        <v>4760</v>
      </c>
      <c r="F230" s="849">
        <v>377</v>
      </c>
      <c r="G230" s="849">
        <v>51272</v>
      </c>
      <c r="H230" s="849">
        <v>1</v>
      </c>
      <c r="I230" s="849">
        <v>136</v>
      </c>
      <c r="J230" s="849">
        <v>309</v>
      </c>
      <c r="K230" s="849">
        <v>42333</v>
      </c>
      <c r="L230" s="849">
        <v>0.82565532844437506</v>
      </c>
      <c r="M230" s="849">
        <v>137</v>
      </c>
      <c r="N230" s="849">
        <v>471</v>
      </c>
      <c r="O230" s="849">
        <v>64998</v>
      </c>
      <c r="P230" s="837">
        <v>1.267709471056327</v>
      </c>
      <c r="Q230" s="850">
        <v>138</v>
      </c>
    </row>
    <row r="231" spans="1:17" ht="14.4" customHeight="1" x14ac:dyDescent="0.3">
      <c r="A231" s="831" t="s">
        <v>4733</v>
      </c>
      <c r="B231" s="832" t="s">
        <v>4734</v>
      </c>
      <c r="C231" s="832" t="s">
        <v>3661</v>
      </c>
      <c r="D231" s="832" t="s">
        <v>4761</v>
      </c>
      <c r="E231" s="832" t="s">
        <v>4762</v>
      </c>
      <c r="F231" s="849">
        <v>165</v>
      </c>
      <c r="G231" s="849">
        <v>15015</v>
      </c>
      <c r="H231" s="849">
        <v>1</v>
      </c>
      <c r="I231" s="849">
        <v>91</v>
      </c>
      <c r="J231" s="849">
        <v>130</v>
      </c>
      <c r="K231" s="849">
        <v>11830</v>
      </c>
      <c r="L231" s="849">
        <v>0.78787878787878785</v>
      </c>
      <c r="M231" s="849">
        <v>91</v>
      </c>
      <c r="N231" s="849">
        <v>147</v>
      </c>
      <c r="O231" s="849">
        <v>13524</v>
      </c>
      <c r="P231" s="837">
        <v>0.90069930069930071</v>
      </c>
      <c r="Q231" s="850">
        <v>92</v>
      </c>
    </row>
    <row r="232" spans="1:17" ht="14.4" customHeight="1" x14ac:dyDescent="0.3">
      <c r="A232" s="831" t="s">
        <v>4733</v>
      </c>
      <c r="B232" s="832" t="s">
        <v>4734</v>
      </c>
      <c r="C232" s="832" t="s">
        <v>3661</v>
      </c>
      <c r="D232" s="832" t="s">
        <v>4763</v>
      </c>
      <c r="E232" s="832" t="s">
        <v>4764</v>
      </c>
      <c r="F232" s="849">
        <v>3</v>
      </c>
      <c r="G232" s="849">
        <v>411</v>
      </c>
      <c r="H232" s="849">
        <v>1</v>
      </c>
      <c r="I232" s="849">
        <v>137</v>
      </c>
      <c r="J232" s="849">
        <v>3</v>
      </c>
      <c r="K232" s="849">
        <v>414</v>
      </c>
      <c r="L232" s="849">
        <v>1.0072992700729928</v>
      </c>
      <c r="M232" s="849">
        <v>138</v>
      </c>
      <c r="N232" s="849"/>
      <c r="O232" s="849"/>
      <c r="P232" s="837"/>
      <c r="Q232" s="850"/>
    </row>
    <row r="233" spans="1:17" ht="14.4" customHeight="1" x14ac:dyDescent="0.3">
      <c r="A233" s="831" t="s">
        <v>4733</v>
      </c>
      <c r="B233" s="832" t="s">
        <v>4734</v>
      </c>
      <c r="C233" s="832" t="s">
        <v>3661</v>
      </c>
      <c r="D233" s="832" t="s">
        <v>4765</v>
      </c>
      <c r="E233" s="832" t="s">
        <v>4766</v>
      </c>
      <c r="F233" s="849">
        <v>27</v>
      </c>
      <c r="G233" s="849">
        <v>1782</v>
      </c>
      <c r="H233" s="849">
        <v>1</v>
      </c>
      <c r="I233" s="849">
        <v>66</v>
      </c>
      <c r="J233" s="849">
        <v>34</v>
      </c>
      <c r="K233" s="849">
        <v>2244</v>
      </c>
      <c r="L233" s="849">
        <v>1.2592592592592593</v>
      </c>
      <c r="M233" s="849">
        <v>66</v>
      </c>
      <c r="N233" s="849">
        <v>29</v>
      </c>
      <c r="O233" s="849">
        <v>1943</v>
      </c>
      <c r="P233" s="837">
        <v>1.090347923681257</v>
      </c>
      <c r="Q233" s="850">
        <v>67</v>
      </c>
    </row>
    <row r="234" spans="1:17" ht="14.4" customHeight="1" x14ac:dyDescent="0.3">
      <c r="A234" s="831" t="s">
        <v>4733</v>
      </c>
      <c r="B234" s="832" t="s">
        <v>4734</v>
      </c>
      <c r="C234" s="832" t="s">
        <v>3661</v>
      </c>
      <c r="D234" s="832" t="s">
        <v>4767</v>
      </c>
      <c r="E234" s="832" t="s">
        <v>4768</v>
      </c>
      <c r="F234" s="849">
        <v>66</v>
      </c>
      <c r="G234" s="849">
        <v>21648</v>
      </c>
      <c r="H234" s="849">
        <v>1</v>
      </c>
      <c r="I234" s="849">
        <v>328</v>
      </c>
      <c r="J234" s="849">
        <v>45</v>
      </c>
      <c r="K234" s="849">
        <v>14760</v>
      </c>
      <c r="L234" s="849">
        <v>0.68181818181818177</v>
      </c>
      <c r="M234" s="849">
        <v>328</v>
      </c>
      <c r="N234" s="849">
        <v>44</v>
      </c>
      <c r="O234" s="849">
        <v>14476</v>
      </c>
      <c r="P234" s="837">
        <v>0.66869918699186992</v>
      </c>
      <c r="Q234" s="850">
        <v>329</v>
      </c>
    </row>
    <row r="235" spans="1:17" ht="14.4" customHeight="1" x14ac:dyDescent="0.3">
      <c r="A235" s="831" t="s">
        <v>4733</v>
      </c>
      <c r="B235" s="832" t="s">
        <v>4734</v>
      </c>
      <c r="C235" s="832" t="s">
        <v>3661</v>
      </c>
      <c r="D235" s="832" t="s">
        <v>4769</v>
      </c>
      <c r="E235" s="832" t="s">
        <v>4770</v>
      </c>
      <c r="F235" s="849">
        <v>31</v>
      </c>
      <c r="G235" s="849">
        <v>1581</v>
      </c>
      <c r="H235" s="849">
        <v>1</v>
      </c>
      <c r="I235" s="849">
        <v>51</v>
      </c>
      <c r="J235" s="849">
        <v>30</v>
      </c>
      <c r="K235" s="849">
        <v>1530</v>
      </c>
      <c r="L235" s="849">
        <v>0.967741935483871</v>
      </c>
      <c r="M235" s="849">
        <v>51</v>
      </c>
      <c r="N235" s="849">
        <v>35</v>
      </c>
      <c r="O235" s="849">
        <v>1820</v>
      </c>
      <c r="P235" s="837">
        <v>1.1511701454775458</v>
      </c>
      <c r="Q235" s="850">
        <v>52</v>
      </c>
    </row>
    <row r="236" spans="1:17" ht="14.4" customHeight="1" x14ac:dyDescent="0.3">
      <c r="A236" s="831" t="s">
        <v>4733</v>
      </c>
      <c r="B236" s="832" t="s">
        <v>4734</v>
      </c>
      <c r="C236" s="832" t="s">
        <v>3661</v>
      </c>
      <c r="D236" s="832" t="s">
        <v>4771</v>
      </c>
      <c r="E236" s="832" t="s">
        <v>4772</v>
      </c>
      <c r="F236" s="849">
        <v>12</v>
      </c>
      <c r="G236" s="849">
        <v>2484</v>
      </c>
      <c r="H236" s="849">
        <v>1</v>
      </c>
      <c r="I236" s="849">
        <v>207</v>
      </c>
      <c r="J236" s="849">
        <v>1</v>
      </c>
      <c r="K236" s="849">
        <v>207</v>
      </c>
      <c r="L236" s="849">
        <v>8.3333333333333329E-2</v>
      </c>
      <c r="M236" s="849">
        <v>207</v>
      </c>
      <c r="N236" s="849">
        <v>1</v>
      </c>
      <c r="O236" s="849">
        <v>209</v>
      </c>
      <c r="P236" s="837">
        <v>8.4138486312399355E-2</v>
      </c>
      <c r="Q236" s="850">
        <v>209</v>
      </c>
    </row>
    <row r="237" spans="1:17" ht="14.4" customHeight="1" x14ac:dyDescent="0.3">
      <c r="A237" s="831" t="s">
        <v>4733</v>
      </c>
      <c r="B237" s="832" t="s">
        <v>4734</v>
      </c>
      <c r="C237" s="832" t="s">
        <v>3661</v>
      </c>
      <c r="D237" s="832" t="s">
        <v>4773</v>
      </c>
      <c r="E237" s="832" t="s">
        <v>4774</v>
      </c>
      <c r="F237" s="849">
        <v>9</v>
      </c>
      <c r="G237" s="849">
        <v>5508</v>
      </c>
      <c r="H237" s="849">
        <v>1</v>
      </c>
      <c r="I237" s="849">
        <v>612</v>
      </c>
      <c r="J237" s="849">
        <v>5</v>
      </c>
      <c r="K237" s="849">
        <v>3060</v>
      </c>
      <c r="L237" s="849">
        <v>0.55555555555555558</v>
      </c>
      <c r="M237" s="849">
        <v>612</v>
      </c>
      <c r="N237" s="849">
        <v>12</v>
      </c>
      <c r="O237" s="849">
        <v>7380</v>
      </c>
      <c r="P237" s="837">
        <v>1.3398692810457515</v>
      </c>
      <c r="Q237" s="850">
        <v>615</v>
      </c>
    </row>
    <row r="238" spans="1:17" ht="14.4" customHeight="1" x14ac:dyDescent="0.3">
      <c r="A238" s="831" t="s">
        <v>4733</v>
      </c>
      <c r="B238" s="832" t="s">
        <v>4734</v>
      </c>
      <c r="C238" s="832" t="s">
        <v>3661</v>
      </c>
      <c r="D238" s="832" t="s">
        <v>4775</v>
      </c>
      <c r="E238" s="832" t="s">
        <v>4776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826</v>
      </c>
      <c r="P238" s="837"/>
      <c r="Q238" s="850">
        <v>826</v>
      </c>
    </row>
    <row r="239" spans="1:17" ht="14.4" customHeight="1" x14ac:dyDescent="0.3">
      <c r="A239" s="831" t="s">
        <v>4733</v>
      </c>
      <c r="B239" s="832" t="s">
        <v>4734</v>
      </c>
      <c r="C239" s="832" t="s">
        <v>3661</v>
      </c>
      <c r="D239" s="832" t="s">
        <v>4777</v>
      </c>
      <c r="E239" s="832" t="s">
        <v>4778</v>
      </c>
      <c r="F239" s="849">
        <v>2</v>
      </c>
      <c r="G239" s="849">
        <v>754</v>
      </c>
      <c r="H239" s="849">
        <v>1</v>
      </c>
      <c r="I239" s="849">
        <v>377</v>
      </c>
      <c r="J239" s="849">
        <v>3</v>
      </c>
      <c r="K239" s="849">
        <v>1131</v>
      </c>
      <c r="L239" s="849">
        <v>1.5</v>
      </c>
      <c r="M239" s="849">
        <v>377</v>
      </c>
      <c r="N239" s="849">
        <v>1</v>
      </c>
      <c r="O239" s="849">
        <v>379</v>
      </c>
      <c r="P239" s="837">
        <v>0.50265251989389925</v>
      </c>
      <c r="Q239" s="850">
        <v>379</v>
      </c>
    </row>
    <row r="240" spans="1:17" ht="14.4" customHeight="1" x14ac:dyDescent="0.3">
      <c r="A240" s="831" t="s">
        <v>4733</v>
      </c>
      <c r="B240" s="832" t="s">
        <v>4734</v>
      </c>
      <c r="C240" s="832" t="s">
        <v>3661</v>
      </c>
      <c r="D240" s="832" t="s">
        <v>4779</v>
      </c>
      <c r="E240" s="832" t="s">
        <v>4780</v>
      </c>
      <c r="F240" s="849">
        <v>5</v>
      </c>
      <c r="G240" s="849">
        <v>7465</v>
      </c>
      <c r="H240" s="849">
        <v>1</v>
      </c>
      <c r="I240" s="849">
        <v>1493</v>
      </c>
      <c r="J240" s="849">
        <v>14</v>
      </c>
      <c r="K240" s="849">
        <v>20902</v>
      </c>
      <c r="L240" s="849">
        <v>2.8</v>
      </c>
      <c r="M240" s="849">
        <v>1493</v>
      </c>
      <c r="N240" s="849">
        <v>11</v>
      </c>
      <c r="O240" s="849">
        <v>16456</v>
      </c>
      <c r="P240" s="837">
        <v>2.2044206296048223</v>
      </c>
      <c r="Q240" s="850">
        <v>1496</v>
      </c>
    </row>
    <row r="241" spans="1:17" ht="14.4" customHeight="1" x14ac:dyDescent="0.3">
      <c r="A241" s="831" t="s">
        <v>4733</v>
      </c>
      <c r="B241" s="832" t="s">
        <v>4734</v>
      </c>
      <c r="C241" s="832" t="s">
        <v>3661</v>
      </c>
      <c r="D241" s="832" t="s">
        <v>4781</v>
      </c>
      <c r="E241" s="832" t="s">
        <v>4782</v>
      </c>
      <c r="F241" s="849"/>
      <c r="G241" s="849"/>
      <c r="H241" s="849"/>
      <c r="I241" s="849"/>
      <c r="J241" s="849">
        <v>15</v>
      </c>
      <c r="K241" s="849">
        <v>4905</v>
      </c>
      <c r="L241" s="849"/>
      <c r="M241" s="849">
        <v>327</v>
      </c>
      <c r="N241" s="849">
        <v>12</v>
      </c>
      <c r="O241" s="849">
        <v>3948</v>
      </c>
      <c r="P241" s="837"/>
      <c r="Q241" s="850">
        <v>329</v>
      </c>
    </row>
    <row r="242" spans="1:17" ht="14.4" customHeight="1" x14ac:dyDescent="0.3">
      <c r="A242" s="831" t="s">
        <v>4733</v>
      </c>
      <c r="B242" s="832" t="s">
        <v>4734</v>
      </c>
      <c r="C242" s="832" t="s">
        <v>3661</v>
      </c>
      <c r="D242" s="832" t="s">
        <v>4783</v>
      </c>
      <c r="E242" s="832" t="s">
        <v>4784</v>
      </c>
      <c r="F242" s="849">
        <v>3</v>
      </c>
      <c r="G242" s="849">
        <v>2661</v>
      </c>
      <c r="H242" s="849">
        <v>1</v>
      </c>
      <c r="I242" s="849">
        <v>887</v>
      </c>
      <c r="J242" s="849">
        <v>4</v>
      </c>
      <c r="K242" s="849">
        <v>3552</v>
      </c>
      <c r="L242" s="849">
        <v>1.3348365276211951</v>
      </c>
      <c r="M242" s="849">
        <v>888</v>
      </c>
      <c r="N242" s="849">
        <v>6</v>
      </c>
      <c r="O242" s="849">
        <v>5346</v>
      </c>
      <c r="P242" s="837">
        <v>2.0090191657271701</v>
      </c>
      <c r="Q242" s="850">
        <v>891</v>
      </c>
    </row>
    <row r="243" spans="1:17" ht="14.4" customHeight="1" x14ac:dyDescent="0.3">
      <c r="A243" s="831" t="s">
        <v>4733</v>
      </c>
      <c r="B243" s="832" t="s">
        <v>4734</v>
      </c>
      <c r="C243" s="832" t="s">
        <v>3661</v>
      </c>
      <c r="D243" s="832" t="s">
        <v>4785</v>
      </c>
      <c r="E243" s="832" t="s">
        <v>4786</v>
      </c>
      <c r="F243" s="849"/>
      <c r="G243" s="849"/>
      <c r="H243" s="849"/>
      <c r="I243" s="849"/>
      <c r="J243" s="849">
        <v>203</v>
      </c>
      <c r="K243" s="849">
        <v>52983</v>
      </c>
      <c r="L243" s="849"/>
      <c r="M243" s="849">
        <v>261</v>
      </c>
      <c r="N243" s="849">
        <v>287</v>
      </c>
      <c r="O243" s="849">
        <v>75194</v>
      </c>
      <c r="P243" s="837"/>
      <c r="Q243" s="850">
        <v>262</v>
      </c>
    </row>
    <row r="244" spans="1:17" ht="14.4" customHeight="1" x14ac:dyDescent="0.3">
      <c r="A244" s="831" t="s">
        <v>4733</v>
      </c>
      <c r="B244" s="832" t="s">
        <v>4734</v>
      </c>
      <c r="C244" s="832" t="s">
        <v>3661</v>
      </c>
      <c r="D244" s="832" t="s">
        <v>4787</v>
      </c>
      <c r="E244" s="832" t="s">
        <v>4788</v>
      </c>
      <c r="F244" s="849"/>
      <c r="G244" s="849"/>
      <c r="H244" s="849"/>
      <c r="I244" s="849"/>
      <c r="J244" s="849">
        <v>12</v>
      </c>
      <c r="K244" s="849">
        <v>1980</v>
      </c>
      <c r="L244" s="849"/>
      <c r="M244" s="849">
        <v>165</v>
      </c>
      <c r="N244" s="849">
        <v>37</v>
      </c>
      <c r="O244" s="849">
        <v>6142</v>
      </c>
      <c r="P244" s="837"/>
      <c r="Q244" s="850">
        <v>166</v>
      </c>
    </row>
    <row r="245" spans="1:17" ht="14.4" customHeight="1" x14ac:dyDescent="0.3">
      <c r="A245" s="831" t="s">
        <v>4789</v>
      </c>
      <c r="B245" s="832" t="s">
        <v>4542</v>
      </c>
      <c r="C245" s="832" t="s">
        <v>3661</v>
      </c>
      <c r="D245" s="832" t="s">
        <v>4790</v>
      </c>
      <c r="E245" s="832" t="s">
        <v>4791</v>
      </c>
      <c r="F245" s="849">
        <v>1</v>
      </c>
      <c r="G245" s="849">
        <v>1483</v>
      </c>
      <c r="H245" s="849">
        <v>1</v>
      </c>
      <c r="I245" s="849">
        <v>1483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4789</v>
      </c>
      <c r="B246" s="832" t="s">
        <v>4542</v>
      </c>
      <c r="C246" s="832" t="s">
        <v>3661</v>
      </c>
      <c r="D246" s="832" t="s">
        <v>4792</v>
      </c>
      <c r="E246" s="832" t="s">
        <v>4793</v>
      </c>
      <c r="F246" s="849">
        <v>5</v>
      </c>
      <c r="G246" s="849">
        <v>840</v>
      </c>
      <c r="H246" s="849">
        <v>1</v>
      </c>
      <c r="I246" s="849">
        <v>168</v>
      </c>
      <c r="J246" s="849"/>
      <c r="K246" s="849"/>
      <c r="L246" s="849"/>
      <c r="M246" s="849"/>
      <c r="N246" s="849">
        <v>4</v>
      </c>
      <c r="O246" s="849">
        <v>672</v>
      </c>
      <c r="P246" s="837">
        <v>0.8</v>
      </c>
      <c r="Q246" s="850">
        <v>168</v>
      </c>
    </row>
    <row r="247" spans="1:17" ht="14.4" customHeight="1" x14ac:dyDescent="0.3">
      <c r="A247" s="831" t="s">
        <v>4789</v>
      </c>
      <c r="B247" s="832" t="s">
        <v>4542</v>
      </c>
      <c r="C247" s="832" t="s">
        <v>3661</v>
      </c>
      <c r="D247" s="832" t="s">
        <v>4794</v>
      </c>
      <c r="E247" s="832" t="s">
        <v>4795</v>
      </c>
      <c r="F247" s="849">
        <v>6</v>
      </c>
      <c r="G247" s="849">
        <v>1044</v>
      </c>
      <c r="H247" s="849">
        <v>1</v>
      </c>
      <c r="I247" s="849">
        <v>174</v>
      </c>
      <c r="J247" s="849"/>
      <c r="K247" s="849"/>
      <c r="L247" s="849"/>
      <c r="M247" s="849"/>
      <c r="N247" s="849">
        <v>3</v>
      </c>
      <c r="O247" s="849">
        <v>525</v>
      </c>
      <c r="P247" s="837">
        <v>0.50287356321839083</v>
      </c>
      <c r="Q247" s="850">
        <v>175</v>
      </c>
    </row>
    <row r="248" spans="1:17" ht="14.4" customHeight="1" x14ac:dyDescent="0.3">
      <c r="A248" s="831" t="s">
        <v>4789</v>
      </c>
      <c r="B248" s="832" t="s">
        <v>4542</v>
      </c>
      <c r="C248" s="832" t="s">
        <v>3661</v>
      </c>
      <c r="D248" s="832" t="s">
        <v>4796</v>
      </c>
      <c r="E248" s="832" t="s">
        <v>4797</v>
      </c>
      <c r="F248" s="849">
        <v>1</v>
      </c>
      <c r="G248" s="849">
        <v>549</v>
      </c>
      <c r="H248" s="849">
        <v>1</v>
      </c>
      <c r="I248" s="849">
        <v>549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4789</v>
      </c>
      <c r="B249" s="832" t="s">
        <v>4542</v>
      </c>
      <c r="C249" s="832" t="s">
        <v>3661</v>
      </c>
      <c r="D249" s="832" t="s">
        <v>4798</v>
      </c>
      <c r="E249" s="832" t="s">
        <v>4799</v>
      </c>
      <c r="F249" s="849">
        <v>1</v>
      </c>
      <c r="G249" s="849">
        <v>349</v>
      </c>
      <c r="H249" s="849">
        <v>1</v>
      </c>
      <c r="I249" s="849">
        <v>349</v>
      </c>
      <c r="J249" s="849"/>
      <c r="K249" s="849"/>
      <c r="L249" s="849"/>
      <c r="M249" s="849"/>
      <c r="N249" s="849">
        <v>1</v>
      </c>
      <c r="O249" s="849">
        <v>351</v>
      </c>
      <c r="P249" s="837">
        <v>1.005730659025788</v>
      </c>
      <c r="Q249" s="850">
        <v>351</v>
      </c>
    </row>
    <row r="250" spans="1:17" ht="14.4" customHeight="1" x14ac:dyDescent="0.3">
      <c r="A250" s="831" t="s">
        <v>4789</v>
      </c>
      <c r="B250" s="832" t="s">
        <v>4542</v>
      </c>
      <c r="C250" s="832" t="s">
        <v>3661</v>
      </c>
      <c r="D250" s="832" t="s">
        <v>4326</v>
      </c>
      <c r="E250" s="832" t="s">
        <v>4327</v>
      </c>
      <c r="F250" s="849"/>
      <c r="G250" s="849"/>
      <c r="H250" s="849"/>
      <c r="I250" s="849"/>
      <c r="J250" s="849"/>
      <c r="K250" s="849"/>
      <c r="L250" s="849"/>
      <c r="M250" s="849"/>
      <c r="N250" s="849">
        <v>2</v>
      </c>
      <c r="O250" s="849">
        <v>1026</v>
      </c>
      <c r="P250" s="837"/>
      <c r="Q250" s="850">
        <v>513</v>
      </c>
    </row>
    <row r="251" spans="1:17" ht="14.4" customHeight="1" x14ac:dyDescent="0.3">
      <c r="A251" s="831" t="s">
        <v>4789</v>
      </c>
      <c r="B251" s="832" t="s">
        <v>4542</v>
      </c>
      <c r="C251" s="832" t="s">
        <v>3661</v>
      </c>
      <c r="D251" s="832" t="s">
        <v>4800</v>
      </c>
      <c r="E251" s="832" t="s">
        <v>4801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152</v>
      </c>
      <c r="P251" s="837"/>
      <c r="Q251" s="850">
        <v>152</v>
      </c>
    </row>
    <row r="252" spans="1:17" ht="14.4" customHeight="1" x14ac:dyDescent="0.3">
      <c r="A252" s="831" t="s">
        <v>4789</v>
      </c>
      <c r="B252" s="832" t="s">
        <v>4542</v>
      </c>
      <c r="C252" s="832" t="s">
        <v>3661</v>
      </c>
      <c r="D252" s="832" t="s">
        <v>4802</v>
      </c>
      <c r="E252" s="832" t="s">
        <v>4803</v>
      </c>
      <c r="F252" s="849">
        <v>1</v>
      </c>
      <c r="G252" s="849">
        <v>111</v>
      </c>
      <c r="H252" s="849">
        <v>1</v>
      </c>
      <c r="I252" s="849">
        <v>111</v>
      </c>
      <c r="J252" s="849"/>
      <c r="K252" s="849"/>
      <c r="L252" s="849"/>
      <c r="M252" s="849"/>
      <c r="N252" s="849">
        <v>1</v>
      </c>
      <c r="O252" s="849">
        <v>111</v>
      </c>
      <c r="P252" s="837">
        <v>1</v>
      </c>
      <c r="Q252" s="850">
        <v>111</v>
      </c>
    </row>
    <row r="253" spans="1:17" ht="14.4" customHeight="1" x14ac:dyDescent="0.3">
      <c r="A253" s="831" t="s">
        <v>4789</v>
      </c>
      <c r="B253" s="832" t="s">
        <v>4542</v>
      </c>
      <c r="C253" s="832" t="s">
        <v>3661</v>
      </c>
      <c r="D253" s="832" t="s">
        <v>4342</v>
      </c>
      <c r="E253" s="832" t="s">
        <v>4343</v>
      </c>
      <c r="F253" s="849">
        <v>17</v>
      </c>
      <c r="G253" s="849">
        <v>5950</v>
      </c>
      <c r="H253" s="849">
        <v>1</v>
      </c>
      <c r="I253" s="849">
        <v>350</v>
      </c>
      <c r="J253" s="849"/>
      <c r="K253" s="849"/>
      <c r="L253" s="849"/>
      <c r="M253" s="849"/>
      <c r="N253" s="849">
        <v>19</v>
      </c>
      <c r="O253" s="849">
        <v>6669</v>
      </c>
      <c r="P253" s="837">
        <v>1.1208403361344539</v>
      </c>
      <c r="Q253" s="850">
        <v>351</v>
      </c>
    </row>
    <row r="254" spans="1:17" ht="14.4" customHeight="1" x14ac:dyDescent="0.3">
      <c r="A254" s="831" t="s">
        <v>4789</v>
      </c>
      <c r="B254" s="832" t="s">
        <v>4542</v>
      </c>
      <c r="C254" s="832" t="s">
        <v>3661</v>
      </c>
      <c r="D254" s="832" t="s">
        <v>4440</v>
      </c>
      <c r="E254" s="832" t="s">
        <v>4441</v>
      </c>
      <c r="F254" s="849">
        <v>1</v>
      </c>
      <c r="G254" s="849">
        <v>149</v>
      </c>
      <c r="H254" s="849">
        <v>1</v>
      </c>
      <c r="I254" s="849">
        <v>149</v>
      </c>
      <c r="J254" s="849"/>
      <c r="K254" s="849"/>
      <c r="L254" s="849"/>
      <c r="M254" s="849"/>
      <c r="N254" s="849">
        <v>1</v>
      </c>
      <c r="O254" s="849">
        <v>150</v>
      </c>
      <c r="P254" s="837">
        <v>1.0067114093959733</v>
      </c>
      <c r="Q254" s="850">
        <v>150</v>
      </c>
    </row>
    <row r="255" spans="1:17" ht="14.4" customHeight="1" x14ac:dyDescent="0.3">
      <c r="A255" s="831" t="s">
        <v>4789</v>
      </c>
      <c r="B255" s="832" t="s">
        <v>4542</v>
      </c>
      <c r="C255" s="832" t="s">
        <v>3661</v>
      </c>
      <c r="D255" s="832" t="s">
        <v>4804</v>
      </c>
      <c r="E255" s="832" t="s">
        <v>4805</v>
      </c>
      <c r="F255" s="849">
        <v>1</v>
      </c>
      <c r="G255" s="849">
        <v>209</v>
      </c>
      <c r="H255" s="849">
        <v>1</v>
      </c>
      <c r="I255" s="849">
        <v>209</v>
      </c>
      <c r="J255" s="849"/>
      <c r="K255" s="849"/>
      <c r="L255" s="849"/>
      <c r="M255" s="849"/>
      <c r="N255" s="849">
        <v>1</v>
      </c>
      <c r="O255" s="849">
        <v>211</v>
      </c>
      <c r="P255" s="837">
        <v>1.0095693779904307</v>
      </c>
      <c r="Q255" s="850">
        <v>211</v>
      </c>
    </row>
    <row r="256" spans="1:17" ht="14.4" customHeight="1" x14ac:dyDescent="0.3">
      <c r="A256" s="831" t="s">
        <v>4789</v>
      </c>
      <c r="B256" s="832" t="s">
        <v>4542</v>
      </c>
      <c r="C256" s="832" t="s">
        <v>3661</v>
      </c>
      <c r="D256" s="832" t="s">
        <v>4806</v>
      </c>
      <c r="E256" s="832" t="s">
        <v>4807</v>
      </c>
      <c r="F256" s="849">
        <v>5</v>
      </c>
      <c r="G256" s="849">
        <v>200</v>
      </c>
      <c r="H256" s="849">
        <v>1</v>
      </c>
      <c r="I256" s="849">
        <v>40</v>
      </c>
      <c r="J256" s="849"/>
      <c r="K256" s="849"/>
      <c r="L256" s="849"/>
      <c r="M256" s="849"/>
      <c r="N256" s="849">
        <v>2</v>
      </c>
      <c r="O256" s="849">
        <v>80</v>
      </c>
      <c r="P256" s="837">
        <v>0.4</v>
      </c>
      <c r="Q256" s="850">
        <v>40</v>
      </c>
    </row>
    <row r="257" spans="1:17" ht="14.4" customHeight="1" x14ac:dyDescent="0.3">
      <c r="A257" s="831" t="s">
        <v>4789</v>
      </c>
      <c r="B257" s="832" t="s">
        <v>4542</v>
      </c>
      <c r="C257" s="832" t="s">
        <v>3661</v>
      </c>
      <c r="D257" s="832" t="s">
        <v>4808</v>
      </c>
      <c r="E257" s="832" t="s">
        <v>4809</v>
      </c>
      <c r="F257" s="849">
        <v>5</v>
      </c>
      <c r="G257" s="849">
        <v>855</v>
      </c>
      <c r="H257" s="849">
        <v>1</v>
      </c>
      <c r="I257" s="849">
        <v>171</v>
      </c>
      <c r="J257" s="849"/>
      <c r="K257" s="849"/>
      <c r="L257" s="849"/>
      <c r="M257" s="849"/>
      <c r="N257" s="849">
        <v>6</v>
      </c>
      <c r="O257" s="849">
        <v>1026</v>
      </c>
      <c r="P257" s="837">
        <v>1.2</v>
      </c>
      <c r="Q257" s="850">
        <v>171</v>
      </c>
    </row>
    <row r="258" spans="1:17" ht="14.4" customHeight="1" x14ac:dyDescent="0.3">
      <c r="A258" s="831" t="s">
        <v>4789</v>
      </c>
      <c r="B258" s="832" t="s">
        <v>4542</v>
      </c>
      <c r="C258" s="832" t="s">
        <v>3661</v>
      </c>
      <c r="D258" s="832" t="s">
        <v>4810</v>
      </c>
      <c r="E258" s="832" t="s">
        <v>4811</v>
      </c>
      <c r="F258" s="849">
        <v>1</v>
      </c>
      <c r="G258" s="849">
        <v>690</v>
      </c>
      <c r="H258" s="849">
        <v>1</v>
      </c>
      <c r="I258" s="849">
        <v>690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4789</v>
      </c>
      <c r="B259" s="832" t="s">
        <v>4542</v>
      </c>
      <c r="C259" s="832" t="s">
        <v>3661</v>
      </c>
      <c r="D259" s="832" t="s">
        <v>4812</v>
      </c>
      <c r="E259" s="832" t="s">
        <v>4813</v>
      </c>
      <c r="F259" s="849">
        <v>2</v>
      </c>
      <c r="G259" s="849">
        <v>700</v>
      </c>
      <c r="H259" s="849">
        <v>1</v>
      </c>
      <c r="I259" s="849">
        <v>350</v>
      </c>
      <c r="J259" s="849"/>
      <c r="K259" s="849"/>
      <c r="L259" s="849"/>
      <c r="M259" s="849"/>
      <c r="N259" s="849">
        <v>2</v>
      </c>
      <c r="O259" s="849">
        <v>702</v>
      </c>
      <c r="P259" s="837">
        <v>1.0028571428571429</v>
      </c>
      <c r="Q259" s="850">
        <v>351</v>
      </c>
    </row>
    <row r="260" spans="1:17" ht="14.4" customHeight="1" x14ac:dyDescent="0.3">
      <c r="A260" s="831" t="s">
        <v>4789</v>
      </c>
      <c r="B260" s="832" t="s">
        <v>4542</v>
      </c>
      <c r="C260" s="832" t="s">
        <v>3661</v>
      </c>
      <c r="D260" s="832" t="s">
        <v>4814</v>
      </c>
      <c r="E260" s="832" t="s">
        <v>4815</v>
      </c>
      <c r="F260" s="849">
        <v>5</v>
      </c>
      <c r="G260" s="849">
        <v>870</v>
      </c>
      <c r="H260" s="849">
        <v>1</v>
      </c>
      <c r="I260" s="849">
        <v>174</v>
      </c>
      <c r="J260" s="849"/>
      <c r="K260" s="849"/>
      <c r="L260" s="849"/>
      <c r="M260" s="849"/>
      <c r="N260" s="849">
        <v>4</v>
      </c>
      <c r="O260" s="849">
        <v>696</v>
      </c>
      <c r="P260" s="837">
        <v>0.8</v>
      </c>
      <c r="Q260" s="850">
        <v>174</v>
      </c>
    </row>
    <row r="261" spans="1:17" ht="14.4" customHeight="1" x14ac:dyDescent="0.3">
      <c r="A261" s="831" t="s">
        <v>4789</v>
      </c>
      <c r="B261" s="832" t="s">
        <v>4542</v>
      </c>
      <c r="C261" s="832" t="s">
        <v>3661</v>
      </c>
      <c r="D261" s="832" t="s">
        <v>4816</v>
      </c>
      <c r="E261" s="832" t="s">
        <v>4817</v>
      </c>
      <c r="F261" s="849">
        <v>1</v>
      </c>
      <c r="G261" s="849">
        <v>477</v>
      </c>
      <c r="H261" s="849">
        <v>1</v>
      </c>
      <c r="I261" s="849">
        <v>477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thickBot="1" x14ac:dyDescent="0.35">
      <c r="A262" s="839" t="s">
        <v>4789</v>
      </c>
      <c r="B262" s="840" t="s">
        <v>4542</v>
      </c>
      <c r="C262" s="840" t="s">
        <v>3661</v>
      </c>
      <c r="D262" s="840" t="s">
        <v>4818</v>
      </c>
      <c r="E262" s="840" t="s">
        <v>4819</v>
      </c>
      <c r="F262" s="851">
        <v>6</v>
      </c>
      <c r="G262" s="851">
        <v>1008</v>
      </c>
      <c r="H262" s="851">
        <v>1</v>
      </c>
      <c r="I262" s="851">
        <v>168</v>
      </c>
      <c r="J262" s="851"/>
      <c r="K262" s="851"/>
      <c r="L262" s="851"/>
      <c r="M262" s="851"/>
      <c r="N262" s="851">
        <v>3</v>
      </c>
      <c r="O262" s="851">
        <v>504</v>
      </c>
      <c r="P262" s="845">
        <v>0.5</v>
      </c>
      <c r="Q262" s="852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426</v>
      </c>
      <c r="D3" s="193">
        <f>SUBTOTAL(9,D6:D1048576)</f>
        <v>334</v>
      </c>
      <c r="E3" s="193">
        <f>SUBTOTAL(9,E6:E1048576)</f>
        <v>404</v>
      </c>
      <c r="F3" s="194">
        <f>IF(OR(E3=0,D3=0),"",E3/D3)</f>
        <v>1.2095808383233533</v>
      </c>
      <c r="G3" s="388">
        <f>SUBTOTAL(9,G6:G1048576)</f>
        <v>10025.6877</v>
      </c>
      <c r="H3" s="389">
        <f>SUBTOTAL(9,H6:H1048576)</f>
        <v>8040.8249999999998</v>
      </c>
      <c r="I3" s="389">
        <f>SUBTOTAL(9,I6:I1048576)</f>
        <v>9820.5694200000016</v>
      </c>
      <c r="J3" s="194">
        <f>IF(OR(I3=0,H3=0),"",I3/H3)</f>
        <v>1.2213385342921903</v>
      </c>
      <c r="K3" s="388">
        <f>SUBTOTAL(9,K6:K1048576)</f>
        <v>3475</v>
      </c>
      <c r="L3" s="389">
        <f>SUBTOTAL(9,L6:L1048576)</f>
        <v>2822</v>
      </c>
      <c r="M3" s="389">
        <f>SUBTOTAL(9,M6:M1048576)</f>
        <v>3381</v>
      </c>
      <c r="N3" s="195">
        <f>IF(OR(M3=0,E3=0),"",M3*1000/E3)</f>
        <v>8368.8118811881195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75"/>
      <c r="B5" s="976"/>
      <c r="C5" s="983">
        <v>2015</v>
      </c>
      <c r="D5" s="983">
        <v>2018</v>
      </c>
      <c r="E5" s="983">
        <v>2019</v>
      </c>
      <c r="F5" s="984" t="s">
        <v>2</v>
      </c>
      <c r="G5" s="994">
        <v>2015</v>
      </c>
      <c r="H5" s="983">
        <v>2018</v>
      </c>
      <c r="I5" s="983">
        <v>2019</v>
      </c>
      <c r="J5" s="984" t="s">
        <v>2</v>
      </c>
      <c r="K5" s="994">
        <v>2015</v>
      </c>
      <c r="L5" s="983">
        <v>2018</v>
      </c>
      <c r="M5" s="983">
        <v>2019</v>
      </c>
      <c r="N5" s="995" t="s">
        <v>92</v>
      </c>
    </row>
    <row r="6" spans="1:14" ht="14.4" customHeight="1" x14ac:dyDescent="0.3">
      <c r="A6" s="977" t="s">
        <v>4187</v>
      </c>
      <c r="B6" s="980" t="s">
        <v>4821</v>
      </c>
      <c r="C6" s="985">
        <v>58</v>
      </c>
      <c r="D6" s="986">
        <v>77</v>
      </c>
      <c r="E6" s="986">
        <v>57</v>
      </c>
      <c r="F6" s="991"/>
      <c r="G6" s="985">
        <v>1668.6251999999999</v>
      </c>
      <c r="H6" s="986">
        <v>2215.2438000000002</v>
      </c>
      <c r="I6" s="986">
        <v>1639.8558</v>
      </c>
      <c r="J6" s="991"/>
      <c r="K6" s="985">
        <v>638</v>
      </c>
      <c r="L6" s="986">
        <v>847</v>
      </c>
      <c r="M6" s="986">
        <v>627</v>
      </c>
      <c r="N6" s="996">
        <v>11000</v>
      </c>
    </row>
    <row r="7" spans="1:14" ht="14.4" customHeight="1" x14ac:dyDescent="0.3">
      <c r="A7" s="978" t="s">
        <v>4209</v>
      </c>
      <c r="B7" s="981" t="s">
        <v>4821</v>
      </c>
      <c r="C7" s="987">
        <v>198</v>
      </c>
      <c r="D7" s="988">
        <v>131</v>
      </c>
      <c r="E7" s="988">
        <v>195</v>
      </c>
      <c r="F7" s="992"/>
      <c r="G7" s="987">
        <v>4983.5412000000006</v>
      </c>
      <c r="H7" s="988">
        <v>3297.1914000000006</v>
      </c>
      <c r="I7" s="988">
        <v>4962.8463599999995</v>
      </c>
      <c r="J7" s="992"/>
      <c r="K7" s="987">
        <v>1782</v>
      </c>
      <c r="L7" s="988">
        <v>1179</v>
      </c>
      <c r="M7" s="988">
        <v>1755</v>
      </c>
      <c r="N7" s="997">
        <v>9000</v>
      </c>
    </row>
    <row r="8" spans="1:14" ht="14.4" customHeight="1" x14ac:dyDescent="0.3">
      <c r="A8" s="978" t="s">
        <v>4204</v>
      </c>
      <c r="B8" s="981" t="s">
        <v>4821</v>
      </c>
      <c r="C8" s="987">
        <v>143</v>
      </c>
      <c r="D8" s="988">
        <v>109</v>
      </c>
      <c r="E8" s="988">
        <v>139</v>
      </c>
      <c r="F8" s="992"/>
      <c r="G8" s="987">
        <v>3084.4242000000004</v>
      </c>
      <c r="H8" s="988">
        <v>2351.0645999999997</v>
      </c>
      <c r="I8" s="988">
        <v>3078.6723600000005</v>
      </c>
      <c r="J8" s="992"/>
      <c r="K8" s="987">
        <v>1001</v>
      </c>
      <c r="L8" s="988">
        <v>763</v>
      </c>
      <c r="M8" s="988">
        <v>973</v>
      </c>
      <c r="N8" s="997">
        <v>7000</v>
      </c>
    </row>
    <row r="9" spans="1:14" ht="14.4" customHeight="1" x14ac:dyDescent="0.3">
      <c r="A9" s="978" t="s">
        <v>4189</v>
      </c>
      <c r="B9" s="981" t="s">
        <v>4821</v>
      </c>
      <c r="C9" s="987">
        <v>27</v>
      </c>
      <c r="D9" s="988">
        <v>16</v>
      </c>
      <c r="E9" s="988">
        <v>13</v>
      </c>
      <c r="F9" s="992"/>
      <c r="G9" s="987">
        <v>289.09710000000001</v>
      </c>
      <c r="H9" s="988">
        <v>171.3168</v>
      </c>
      <c r="I9" s="988">
        <v>139.19489999999999</v>
      </c>
      <c r="J9" s="992"/>
      <c r="K9" s="987">
        <v>54</v>
      </c>
      <c r="L9" s="988">
        <v>32</v>
      </c>
      <c r="M9" s="988">
        <v>26</v>
      </c>
      <c r="N9" s="997">
        <v>2000</v>
      </c>
    </row>
    <row r="10" spans="1:14" ht="14.4" customHeight="1" thickBot="1" x14ac:dyDescent="0.35">
      <c r="A10" s="979" t="s">
        <v>4206</v>
      </c>
      <c r="B10" s="982" t="s">
        <v>4821</v>
      </c>
      <c r="C10" s="989"/>
      <c r="D10" s="990">
        <v>1</v>
      </c>
      <c r="E10" s="990"/>
      <c r="F10" s="993"/>
      <c r="G10" s="989"/>
      <c r="H10" s="990">
        <v>6.0084</v>
      </c>
      <c r="I10" s="990"/>
      <c r="J10" s="993"/>
      <c r="K10" s="989"/>
      <c r="L10" s="990">
        <v>1</v>
      </c>
      <c r="M10" s="990"/>
      <c r="N10" s="99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2019-03-22T09:20:11Z</dcterms:modified>
</cp:coreProperties>
</file>